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S:\CMedEdShare\GP-Expansion\2023-2024\"/>
    </mc:Choice>
  </mc:AlternateContent>
  <xr:revisionPtr revIDLastSave="0" documentId="13_ncr:1_{008632D8-F946-494A-9A0D-D0914B3339EE}" xr6:coauthVersionLast="47" xr6:coauthVersionMax="47" xr10:uidLastSave="{00000000-0000-0000-0000-000000000000}"/>
  <workbookProtection workbookAlgorithmName="SHA-512" workbookHashValue="8gIFAZ+w/sivZ2yU6Xv7Q+W/wnGLMtUWSDjWj3vGgrtdvEV/6tWh5mdAUOPlC63TbqsPVLM0WDGg58WWt9kxow==" workbookSaltValue="9uqFegXX5y49d50JWG/agQ==" workbookSpinCount="100000" lockStructure="1"/>
  <bookViews>
    <workbookView xWindow="28680" yWindow="-120" windowWidth="29040" windowHeight="15840" tabRatio="339" xr2:uid="{00000000-000D-0000-FFFF-FFFF00000000}"/>
  </bookViews>
  <sheets>
    <sheet name="GP Information" sheetId="2" r:id="rId1"/>
    <sheet name="User Guide" sheetId="9" r:id="rId2"/>
    <sheet name="Availability" sheetId="3" r:id="rId3"/>
    <sheet name="Summary" sheetId="12" r:id="rId4"/>
    <sheet name="Admin Only" sheetId="5" state="hidden" r:id="rId5"/>
    <sheet name="SummaryData" sheetId="13" state="hidden" r:id="rId6"/>
    <sheet name="Data Validation" sheetId="4" state="hidden" r:id="rId7"/>
  </sheets>
  <definedNames>
    <definedName name="FA" localSheetId="2">Availability!$X$9:$Y$12</definedName>
    <definedName name="_xlnm.Print_Area" localSheetId="3">Summary!$B:$I</definedName>
    <definedName name="_xlnm.Print_Area" localSheetId="1">'User Guide'!$B$1:$F$108</definedName>
    <definedName name="_xlnm.Print_Titles" localSheetId="2">Availability!$F:$H</definedName>
    <definedName name="Yr_1_Family_Attachment" localSheetId="2">Availability!$Y$9:$Y$12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U21" i="3" l="1"/>
  <c r="FP21" i="3"/>
  <c r="FK21" i="3"/>
  <c r="FA21" i="3"/>
  <c r="DH21" i="3"/>
  <c r="DC21" i="3"/>
  <c r="CX21" i="3"/>
  <c r="CI21" i="3"/>
  <c r="CD21" i="3"/>
  <c r="BY21" i="3"/>
  <c r="BT21" i="3"/>
  <c r="BO21" i="3"/>
  <c r="BJ21" i="3"/>
  <c r="AU21" i="3"/>
  <c r="AP21" i="3"/>
  <c r="AK21" i="3"/>
  <c r="V21" i="3"/>
  <c r="D10" i="12"/>
  <c r="D9" i="12"/>
  <c r="Q21" i="3"/>
  <c r="L21" i="3"/>
  <c r="BA2" i="5"/>
  <c r="AZ2" i="5"/>
  <c r="AY2" i="5"/>
  <c r="AX2" i="5"/>
  <c r="AW2" i="5"/>
  <c r="AV2" i="5"/>
  <c r="AU2" i="5"/>
  <c r="AT2" i="5"/>
  <c r="AS2" i="5"/>
  <c r="AR2" i="5"/>
  <c r="AQ2" i="5"/>
  <c r="AP2" i="5"/>
  <c r="AO2" i="5"/>
  <c r="AN2" i="5"/>
  <c r="D10" i="13"/>
  <c r="D12" i="13"/>
  <c r="D9" i="13"/>
  <c r="GO12" i="3"/>
  <c r="GJ12" i="3"/>
  <c r="GE12" i="3"/>
  <c r="FU12" i="3"/>
  <c r="FP12" i="3"/>
  <c r="FK12" i="3"/>
  <c r="EV12" i="3"/>
  <c r="EQ12" i="3"/>
  <c r="EL12" i="3"/>
  <c r="EG12" i="3"/>
  <c r="DW12" i="3"/>
  <c r="DR12" i="3"/>
  <c r="BY12" i="3"/>
  <c r="BT12" i="3"/>
  <c r="BO12" i="3"/>
  <c r="BE12" i="3"/>
  <c r="AZ12" i="3"/>
  <c r="AU12" i="3"/>
  <c r="AP12" i="3"/>
  <c r="AK12" i="3"/>
  <c r="AF12" i="3"/>
  <c r="AA12" i="3"/>
  <c r="V12" i="3"/>
  <c r="Q12" i="3"/>
  <c r="BZ10" i="3"/>
  <c r="BZ8" i="3"/>
  <c r="BW8" i="3"/>
  <c r="AM2" i="5"/>
  <c r="AL2" i="5"/>
  <c r="D8" i="12" s="1"/>
  <c r="AK2" i="5"/>
  <c r="AJ2" i="5"/>
  <c r="E14" i="13"/>
  <c r="E15" i="13"/>
  <c r="E16" i="13"/>
  <c r="E17" i="13"/>
  <c r="E18" i="13"/>
  <c r="E19" i="13"/>
  <c r="E20" i="13"/>
  <c r="E21" i="13"/>
  <c r="E22" i="13"/>
  <c r="E23" i="13"/>
  <c r="E24" i="13"/>
  <c r="E25" i="13"/>
  <c r="E26" i="13"/>
  <c r="E13" i="13"/>
  <c r="E9" i="13"/>
  <c r="E10" i="13"/>
  <c r="E11" i="13"/>
  <c r="E12" i="13"/>
  <c r="A26" i="13"/>
  <c r="D26" i="13" s="1"/>
  <c r="A25" i="13"/>
  <c r="D25" i="13" s="1"/>
  <c r="A24" i="13"/>
  <c r="D24" i="13" s="1"/>
  <c r="A23" i="13"/>
  <c r="D23" i="13" s="1"/>
  <c r="A22" i="13"/>
  <c r="D22" i="13" s="1"/>
  <c r="A21" i="13"/>
  <c r="D21" i="13" s="1"/>
  <c r="A20" i="13"/>
  <c r="D20" i="13" s="1"/>
  <c r="A19" i="13"/>
  <c r="D19" i="13" s="1"/>
  <c r="A18" i="13"/>
  <c r="D18" i="13" s="1"/>
  <c r="A17" i="13"/>
  <c r="D17" i="13" s="1"/>
  <c r="A16" i="13"/>
  <c r="D16" i="13" s="1"/>
  <c r="A15" i="13"/>
  <c r="D15" i="13" s="1"/>
  <c r="A14" i="13"/>
  <c r="D14" i="13" s="1"/>
  <c r="A13" i="13"/>
  <c r="D13" i="13" s="1"/>
  <c r="A12" i="13"/>
  <c r="A11" i="13"/>
  <c r="D11" i="13" s="1"/>
  <c r="A10" i="13"/>
  <c r="A9" i="13"/>
  <c r="A8" i="13"/>
  <c r="E8" i="13" s="1"/>
  <c r="AI2" i="5"/>
  <c r="A7" i="13"/>
  <c r="AH2" i="5"/>
  <c r="A6" i="13"/>
  <c r="D6" i="13" s="1"/>
  <c r="AG2" i="5"/>
  <c r="A3" i="13"/>
  <c r="D3" i="13" s="1"/>
  <c r="AF2" i="5"/>
  <c r="A5" i="13"/>
  <c r="E5" i="13" s="1"/>
  <c r="AE2" i="5"/>
  <c r="A4" i="13"/>
  <c r="E4" i="13" s="1"/>
  <c r="AD2" i="5"/>
  <c r="U10" i="4"/>
  <c r="U4" i="4"/>
  <c r="P10" i="4"/>
  <c r="P4" i="4"/>
  <c r="K10" i="4"/>
  <c r="K4" i="4"/>
  <c r="F4" i="4"/>
  <c r="A2" i="13"/>
  <c r="AC2" i="5"/>
  <c r="C7" i="13" l="1"/>
  <c r="C5" i="13"/>
  <c r="D5" i="13"/>
  <c r="E3" i="13"/>
  <c r="C4" i="13"/>
  <c r="D8" i="13"/>
  <c r="C3" i="13"/>
  <c r="D7" i="13"/>
  <c r="E6" i="13"/>
  <c r="C8" i="13"/>
  <c r="D4" i="13"/>
  <c r="C6" i="13"/>
  <c r="E7" i="13"/>
  <c r="C2" i="13"/>
  <c r="D2" i="13"/>
  <c r="E2" i="13"/>
  <c r="AA21" i="4"/>
  <c r="C24" i="13" s="1"/>
  <c r="AA22" i="4"/>
  <c r="C25" i="13" s="1"/>
  <c r="AA23" i="4"/>
  <c r="C26" i="13" s="1"/>
  <c r="AA20" i="4"/>
  <c r="C23" i="13" s="1"/>
  <c r="AA11" i="4"/>
  <c r="C14" i="13" s="1"/>
  <c r="AA12" i="4"/>
  <c r="C15" i="13" s="1"/>
  <c r="AA13" i="4"/>
  <c r="C16" i="13" s="1"/>
  <c r="AA14" i="4"/>
  <c r="C17" i="13" s="1"/>
  <c r="AA15" i="4"/>
  <c r="C18" i="13" s="1"/>
  <c r="AA16" i="4"/>
  <c r="C19" i="13" s="1"/>
  <c r="AA17" i="4"/>
  <c r="C20" i="13" s="1"/>
  <c r="AA18" i="4"/>
  <c r="C21" i="13" s="1"/>
  <c r="AA19" i="4"/>
  <c r="C22" i="13" s="1"/>
  <c r="AA10" i="4"/>
  <c r="C13" i="13" s="1"/>
  <c r="U13" i="4"/>
  <c r="U12" i="4"/>
  <c r="U11" i="4"/>
  <c r="U7" i="4"/>
  <c r="U6" i="4"/>
  <c r="U5" i="4"/>
  <c r="P12" i="4"/>
  <c r="P11" i="4"/>
  <c r="P6" i="4"/>
  <c r="P5" i="4"/>
  <c r="K12" i="4"/>
  <c r="K11" i="4"/>
  <c r="K6" i="4"/>
  <c r="K5" i="4"/>
  <c r="G12" i="4"/>
  <c r="C10" i="13" s="1"/>
  <c r="G13" i="4"/>
  <c r="C11" i="13" s="1"/>
  <c r="G14" i="4"/>
  <c r="C12" i="13" s="1"/>
  <c r="G11" i="4"/>
  <c r="C9" i="13" s="1"/>
  <c r="F6" i="4"/>
  <c r="F5" i="4"/>
  <c r="BB2" i="5"/>
  <c r="EF10" i="3"/>
  <c r="EH10" i="3"/>
  <c r="F7" i="4" l="1"/>
  <c r="K7" i="4"/>
  <c r="K13" i="4"/>
  <c r="P7" i="4"/>
  <c r="P13" i="4"/>
  <c r="I37" i="12" a="1"/>
  <c r="I37" i="12" s="1"/>
  <c r="F13" i="12" a="1"/>
  <c r="F13" i="12" s="1"/>
  <c r="H23" i="12" a="1"/>
  <c r="H23" i="12" s="1"/>
  <c r="F23" i="12" a="1"/>
  <c r="F23" i="12" s="1"/>
  <c r="F22" i="12" a="1"/>
  <c r="F22" i="12" s="1"/>
  <c r="F36" i="12" a="1"/>
  <c r="F36" i="12" s="1"/>
  <c r="F28" i="12" a="1"/>
  <c r="F28" i="12" s="1"/>
  <c r="F15" i="12" a="1"/>
  <c r="F15" i="12" s="1"/>
  <c r="H28" i="12" a="1"/>
  <c r="H28" i="12" s="1"/>
  <c r="I15" i="12" a="1"/>
  <c r="I15" i="12" s="1"/>
  <c r="I34" i="12" a="1"/>
  <c r="I34" i="12" s="1"/>
  <c r="I18" i="12" a="1"/>
  <c r="I18" i="12" s="1"/>
  <c r="H26" i="12" a="1"/>
  <c r="H26" i="12" s="1"/>
  <c r="I13" i="12" a="1"/>
  <c r="I13" i="12" s="1"/>
  <c r="G14" i="12" a="1"/>
  <c r="G14" i="12" s="1"/>
  <c r="G26" i="12" a="1"/>
  <c r="G26" i="12" s="1"/>
  <c r="H13" i="12" a="1"/>
  <c r="H13" i="12" s="1"/>
  <c r="H17" i="12" a="1"/>
  <c r="H17" i="12" s="1"/>
  <c r="F26" i="12" a="1"/>
  <c r="F26" i="12" s="1"/>
  <c r="G13" i="12" a="1"/>
  <c r="G13" i="12" s="1"/>
  <c r="F19" i="12" a="1"/>
  <c r="F19" i="12" s="1"/>
  <c r="G24" i="12" a="1"/>
  <c r="G24" i="12" s="1"/>
  <c r="H30" i="12" a="1"/>
  <c r="H30" i="12" s="1"/>
  <c r="G25" i="12" a="1"/>
  <c r="G25" i="12" s="1"/>
  <c r="F17" i="12" a="1"/>
  <c r="F17" i="12" s="1"/>
  <c r="F30" i="12" a="1"/>
  <c r="F30" i="12" s="1"/>
  <c r="G15" i="12" a="1"/>
  <c r="G15" i="12" s="1"/>
  <c r="F14" i="12" a="1"/>
  <c r="F14" i="12" s="1"/>
  <c r="F33" i="12" a="1"/>
  <c r="F33" i="12" s="1"/>
  <c r="H15" i="12" a="1"/>
  <c r="H15" i="12" s="1"/>
  <c r="I33" i="12" a="1"/>
  <c r="I33" i="12" s="1"/>
  <c r="F37" i="12" a="1"/>
  <c r="F37" i="12" s="1"/>
  <c r="I24" i="12" a="1"/>
  <c r="I24" i="12" s="1"/>
  <c r="I36" i="12" a="1"/>
  <c r="I36" i="12" s="1"/>
  <c r="H24" i="12" a="1"/>
  <c r="H24" i="12" s="1"/>
  <c r="H35" i="12" a="1"/>
  <c r="H35" i="12" s="1"/>
  <c r="I22" i="12" a="1"/>
  <c r="I22" i="12" s="1"/>
  <c r="F24" i="12" a="1"/>
  <c r="F24" i="12" s="1"/>
  <c r="H31" i="12" a="1"/>
  <c r="H31" i="12" s="1"/>
  <c r="G27" i="12" a="1"/>
  <c r="G27" i="12" s="1"/>
  <c r="F32" i="12" a="1"/>
  <c r="F32" i="12" s="1"/>
  <c r="F21" i="12" a="1"/>
  <c r="F21" i="12" s="1"/>
  <c r="I17" i="12" a="1"/>
  <c r="I17" i="12" s="1"/>
  <c r="G36" i="12" a="1"/>
  <c r="G36" i="12" s="1"/>
  <c r="I23" i="12" a="1"/>
  <c r="I23" i="12" s="1"/>
  <c r="G20" i="12" a="1"/>
  <c r="G20" i="12" s="1"/>
  <c r="H34" i="12" a="1"/>
  <c r="H34" i="12" s="1"/>
  <c r="I21" i="12" a="1"/>
  <c r="I21" i="12" s="1"/>
  <c r="G34" i="12" a="1"/>
  <c r="G34" i="12" s="1"/>
  <c r="H21" i="12" a="1"/>
  <c r="H21" i="12" s="1"/>
  <c r="H22" i="12" a="1"/>
  <c r="H22" i="12" s="1"/>
  <c r="F34" i="12" a="1"/>
  <c r="F34" i="12" s="1"/>
  <c r="G21" i="12" a="1"/>
  <c r="G21" i="12" s="1"/>
  <c r="I25" i="12" a="1"/>
  <c r="I25" i="12" s="1"/>
  <c r="G32" i="12" a="1"/>
  <c r="G32" i="12" s="1"/>
  <c r="H19" i="12" a="1"/>
  <c r="H19" i="12" s="1"/>
  <c r="H36" i="12" a="1"/>
  <c r="H36" i="12" s="1"/>
  <c r="G37" i="12" a="1"/>
  <c r="G37" i="12" s="1"/>
  <c r="I32" i="12" a="1"/>
  <c r="I32" i="12" s="1"/>
  <c r="F16" i="12" a="1"/>
  <c r="F16" i="12" s="1"/>
  <c r="H32" i="12" a="1"/>
  <c r="H32" i="12" s="1"/>
  <c r="I19" i="12" a="1"/>
  <c r="I19" i="12" s="1"/>
  <c r="G19" i="12" a="1"/>
  <c r="G19" i="12" s="1"/>
  <c r="I30" i="12" a="1"/>
  <c r="I30" i="12" s="1"/>
  <c r="G30" i="12" a="1"/>
  <c r="G30" i="12" s="1"/>
  <c r="G28" i="12" a="1"/>
  <c r="G28" i="12" s="1"/>
  <c r="F20" i="12" a="1"/>
  <c r="F20" i="12" s="1"/>
  <c r="H14" i="12" a="1"/>
  <c r="H14" i="12" s="1"/>
  <c r="G33" i="12" a="1"/>
  <c r="G33" i="12" s="1"/>
  <c r="H20" i="12" a="1"/>
  <c r="H20" i="12" s="1"/>
  <c r="I26" i="12" a="1"/>
  <c r="I26" i="12" s="1"/>
  <c r="G31" i="12" a="1"/>
  <c r="G31" i="12" s="1"/>
  <c r="H18" i="12" a="1"/>
  <c r="H18" i="12" s="1"/>
  <c r="H33" i="12" a="1"/>
  <c r="H33" i="12" s="1"/>
  <c r="F31" i="12" a="1"/>
  <c r="F31" i="12" s="1"/>
  <c r="G18" i="12" a="1"/>
  <c r="G18" i="12" s="1"/>
  <c r="F35" i="12" a="1"/>
  <c r="F35" i="12" s="1"/>
  <c r="F18" i="12" a="1"/>
  <c r="F18" i="12" s="1"/>
  <c r="F29" i="12" a="1"/>
  <c r="F29" i="12" s="1"/>
  <c r="G16" i="12" a="1"/>
  <c r="G16" i="12" s="1"/>
  <c r="G22" i="12" a="1"/>
  <c r="G22" i="12" s="1"/>
  <c r="G23" i="12" a="1"/>
  <c r="G23" i="12" s="1"/>
  <c r="I31" i="12" a="1"/>
  <c r="I31" i="12" s="1"/>
  <c r="H37" i="12" a="1"/>
  <c r="H37" i="12" s="1"/>
  <c r="F25" i="12" a="1"/>
  <c r="F25" i="12" s="1"/>
  <c r="I29" i="12" a="1"/>
  <c r="I29" i="12" s="1"/>
  <c r="F27" i="12" a="1"/>
  <c r="F27" i="12" s="1"/>
  <c r="H29" i="12" a="1"/>
  <c r="H29" i="12" s="1"/>
  <c r="I16" i="12" a="1"/>
  <c r="I16" i="12" s="1"/>
  <c r="I28" i="12" a="1"/>
  <c r="I28" i="12" s="1"/>
  <c r="G29" i="12" a="1"/>
  <c r="G29" i="12" s="1"/>
  <c r="H16" i="12" a="1"/>
  <c r="H16" i="12" s="1"/>
  <c r="H27" i="12" a="1"/>
  <c r="H27" i="12" s="1"/>
  <c r="I14" i="12" a="1"/>
  <c r="I14" i="12" s="1"/>
  <c r="I35" i="12" a="1"/>
  <c r="I35" i="12" s="1"/>
  <c r="G17" i="12" a="1"/>
  <c r="G17" i="12" s="1"/>
  <c r="I20" i="12" a="1"/>
  <c r="I20" i="12" s="1"/>
  <c r="I27" i="12" a="1"/>
  <c r="I27" i="12" s="1"/>
  <c r="H25" i="12" a="1"/>
  <c r="H25" i="12" s="1"/>
  <c r="G35" i="12" a="1"/>
  <c r="G35" i="12" s="1"/>
  <c r="FV10" i="3"/>
  <c r="FQ10" i="3"/>
  <c r="FT10" i="3"/>
  <c r="CC10" i="3"/>
  <c r="BU10" i="3"/>
  <c r="BS10" i="3"/>
  <c r="BA10" i="3"/>
  <c r="AQ10" i="3"/>
  <c r="FM6" i="3"/>
  <c r="FJ6" i="3"/>
  <c r="D7" i="12" l="1"/>
  <c r="BF8" i="3"/>
  <c r="E2" i="5"/>
  <c r="FR6" i="3"/>
  <c r="FO6" i="3"/>
  <c r="EN6" i="3"/>
  <c r="EK6" i="3"/>
  <c r="EI6" i="3"/>
  <c r="EP6" i="3"/>
  <c r="DT6" i="3"/>
  <c r="DQ6" i="3"/>
  <c r="DO6" i="3"/>
  <c r="DL6" i="3"/>
  <c r="D3" i="12" s="1"/>
  <c r="FQ8" i="3"/>
  <c r="FN8" i="3"/>
  <c r="FL8" i="3"/>
  <c r="FI8" i="3"/>
  <c r="ER8" i="3"/>
  <c r="EO8" i="3"/>
  <c r="EH8" i="3"/>
  <c r="EE8" i="3"/>
  <c r="DX8" i="3"/>
  <c r="DU8" i="3"/>
  <c r="DS8" i="3"/>
  <c r="DP8" i="3"/>
  <c r="DN8" i="3"/>
  <c r="DK8" i="3"/>
  <c r="DI8" i="3"/>
  <c r="DF8" i="3"/>
  <c r="BU8" i="3"/>
  <c r="BR8" i="3"/>
  <c r="BP8" i="3"/>
  <c r="BM8" i="3"/>
  <c r="BC8" i="3"/>
  <c r="BA8" i="3"/>
  <c r="AX8" i="3"/>
  <c r="AV8" i="3"/>
  <c r="AS8" i="3"/>
  <c r="AQ8" i="3"/>
  <c r="AN8" i="3"/>
  <c r="AL8" i="3"/>
  <c r="AI8" i="3"/>
  <c r="AG8" i="3"/>
  <c r="AD8" i="3"/>
  <c r="AB8" i="3"/>
  <c r="Y8" i="3"/>
  <c r="D4" i="12" l="1"/>
  <c r="D5" i="12"/>
  <c r="EM10" i="3"/>
  <c r="EK10" i="3"/>
  <c r="DI10" i="3"/>
  <c r="DG10" i="3"/>
  <c r="BP10" i="3"/>
  <c r="BN10" i="3"/>
  <c r="BF10" i="3"/>
  <c r="BD10" i="3"/>
  <c r="AT10" i="3"/>
  <c r="AJ10" i="3"/>
  <c r="AG10" i="3"/>
  <c r="AE10" i="3"/>
  <c r="AB10" i="3"/>
  <c r="Z10" i="3"/>
  <c r="W10" i="3"/>
  <c r="U10" i="3"/>
  <c r="D6" i="12" l="1"/>
  <c r="D11" i="12" s="1"/>
  <c r="GC16" i="3"/>
  <c r="DK16" i="3"/>
  <c r="DM21" i="3" s="1"/>
  <c r="AX16" i="3"/>
  <c r="FS16" i="3"/>
  <c r="DA16" i="3"/>
  <c r="BH16" i="3"/>
  <c r="ET16" i="3"/>
  <c r="DU16" i="3"/>
  <c r="CB16" i="3"/>
  <c r="FI16" i="3"/>
  <c r="EE16" i="3"/>
  <c r="BR16" i="3"/>
  <c r="Y16" i="3"/>
  <c r="AI16" i="3"/>
  <c r="O16" i="3"/>
  <c r="E16" i="3"/>
  <c r="BE21" i="3" l="1"/>
  <c r="AZ21" i="3"/>
  <c r="AA21" i="3"/>
  <c r="AF21" i="3"/>
  <c r="FZ21" i="3"/>
  <c r="DR21" i="3"/>
  <c r="GJ21" i="3"/>
  <c r="GE21" i="3"/>
  <c r="EL21" i="3"/>
  <c r="EG21" i="3"/>
  <c r="EV21" i="3"/>
  <c r="EB21" i="3"/>
  <c r="DW21" i="3"/>
  <c r="G21" i="3"/>
  <c r="X2" i="5"/>
  <c r="Y2" i="5"/>
  <c r="W2" i="5"/>
  <c r="U2" i="5"/>
  <c r="S2" i="5"/>
  <c r="R2" i="5"/>
  <c r="Q2" i="5"/>
  <c r="O2" i="5"/>
  <c r="AB2" i="5"/>
  <c r="AA2" i="5"/>
  <c r="Z2" i="5"/>
  <c r="V2" i="5"/>
  <c r="T2" i="5"/>
  <c r="P2" i="5"/>
  <c r="N2" i="5"/>
  <c r="C2" i="5" l="1"/>
  <c r="B2" i="5" l="1"/>
  <c r="C13" i="12" l="1"/>
  <c r="B13" i="12"/>
  <c r="M2" i="5"/>
  <c r="L2" i="5"/>
  <c r="K2" i="5"/>
  <c r="C17" i="12" s="1"/>
  <c r="J2" i="5"/>
  <c r="I2" i="5"/>
  <c r="H2" i="5"/>
  <c r="G2" i="5"/>
  <c r="F2" i="5"/>
  <c r="D2" i="5"/>
  <c r="A2" i="5"/>
  <c r="C18" i="12" l="1"/>
  <c r="B18" i="12"/>
  <c r="C19" i="12"/>
  <c r="B19" i="12"/>
  <c r="B17" i="12"/>
  <c r="B15" i="12"/>
  <c r="C15" i="12"/>
  <c r="B16" i="12"/>
  <c r="C16" i="12"/>
  <c r="C14" i="12"/>
  <c r="B1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<sst xmlns="http://schemas.openxmlformats.org/spreadsheetml/2006/main" count="700" uniqueCount="373">
  <si>
    <t>Mon</t>
  </si>
  <si>
    <t>Tue</t>
  </si>
  <si>
    <t>Wed</t>
  </si>
  <si>
    <t>Thu</t>
  </si>
  <si>
    <t>Fri</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</si>
  <si>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</si>
  <si>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</si>
  <si>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</si>
  <si>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</si>
  <si>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</si>
  <si>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</si>
  <si>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</si>
  <si>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</si>
  <si>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</si>
  <si>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</si>
  <si>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</si>
  <si>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</si>
  <si>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</si>
  <si>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</si>
  <si>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</si>
  <si>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</si>
  <si>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</si>
  <si>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</si>
  <si>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</si>
  <si>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</si>
  <si>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</si>
  <si>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</si>
  <si>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</si>
  <si>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</si>
  <si>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</si>
  <si>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</si>
  <si>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</si>
  <si>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</si>
  <si>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</si>
  <si>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32</t>
  </si>
  <si>
    <t>Lead Admin:</t>
  </si>
  <si>
    <t>Contact Tel No:</t>
  </si>
  <si>
    <t>Yr 2 Clin Skills Autumn</t>
  </si>
  <si>
    <t>Yr 2 Clin Skills Spring</t>
  </si>
  <si>
    <t>Week 31</t>
  </si>
  <si>
    <t>Potential Estimated Income (£)</t>
  </si>
  <si>
    <t>Week Beginning</t>
  </si>
  <si>
    <t>Week 33</t>
  </si>
  <si>
    <t>Week 34</t>
  </si>
  <si>
    <t>QUB Clinical Week</t>
  </si>
  <si>
    <t>Mon Grp</t>
  </si>
  <si>
    <t>Thu Grp</t>
  </si>
  <si>
    <t>Fri Grp</t>
  </si>
  <si>
    <t>Tue Grp AND Thu Grp</t>
  </si>
  <si>
    <t>Tue Grp</t>
  </si>
  <si>
    <t>Week 35</t>
  </si>
  <si>
    <t>Week 36</t>
  </si>
  <si>
    <t>Mon Grp AND Thu Grp</t>
  </si>
  <si>
    <t>Tue Grp AND Fri Grp</t>
  </si>
  <si>
    <t>Yr 1 Clin Skills Spring (Tue or Fri)</t>
  </si>
  <si>
    <t>Yr 2 Clin Skills Aut (Mon or Thu)</t>
  </si>
  <si>
    <t>Yr 2 Clin Skills Spring (Mon or Thu)</t>
  </si>
  <si>
    <t>Yr 1 Family Med (5 Afternoons)</t>
  </si>
  <si>
    <t>Yr 2 Family Med (5 Afternoons)</t>
  </si>
  <si>
    <t>Mobile No. (urgent only):</t>
  </si>
  <si>
    <t>Year 4 Attachment</t>
  </si>
  <si>
    <t>Year 5 Attachment</t>
  </si>
  <si>
    <t>GP Information</t>
  </si>
  <si>
    <t>Please Complete All Fields</t>
  </si>
  <si>
    <t>Practice Name:</t>
  </si>
  <si>
    <t>Availability</t>
  </si>
  <si>
    <t>N/A</t>
  </si>
  <si>
    <t>Yr 1 Clinical Skills Spring</t>
  </si>
  <si>
    <t>Additional Information</t>
  </si>
  <si>
    <t>Day of the Week</t>
  </si>
  <si>
    <t>Yr 1 Clin Skills Spring</t>
  </si>
  <si>
    <t>Yr 3 GP</t>
  </si>
  <si>
    <t>Yr 5 GP - CCP</t>
  </si>
  <si>
    <t>Yr 5 GP Asst</t>
  </si>
  <si>
    <t>TOTAL</t>
  </si>
  <si>
    <t>Practice Name</t>
  </si>
  <si>
    <t>AltIve Email</t>
  </si>
  <si>
    <t>Mobile No</t>
  </si>
  <si>
    <t>Lead Admin</t>
  </si>
  <si>
    <t>Admin Contact Email</t>
  </si>
  <si>
    <t>Contact Tel No</t>
  </si>
  <si>
    <t>Scroll right to see full calendar year</t>
  </si>
  <si>
    <t>Easter Vacation</t>
  </si>
  <si>
    <t>Week 37</t>
  </si>
  <si>
    <t>Christmas Vacation</t>
  </si>
  <si>
    <t>Year 5 Assistantship</t>
  </si>
  <si>
    <t>Click below to show your availability</t>
  </si>
  <si>
    <t>Attachments Available</t>
  </si>
  <si>
    <t>Years 1, 2 and 3</t>
  </si>
  <si>
    <t>Potential Estimated Income Calculator</t>
  </si>
  <si>
    <t>:</t>
  </si>
  <si>
    <t>Yr2 FamilyMed</t>
  </si>
  <si>
    <t>Yr1 FamilyMed</t>
  </si>
  <si>
    <t>Yr2 ClinSkills Spring</t>
  </si>
  <si>
    <t>Yr2 ClinSkills Aut</t>
  </si>
  <si>
    <t>Yr1 ClinSkills Spring</t>
  </si>
  <si>
    <t>Federation:</t>
  </si>
  <si>
    <t>Main Trust Area:</t>
  </si>
  <si>
    <t>Federation</t>
  </si>
  <si>
    <t>Main Trust Area</t>
  </si>
  <si>
    <t>BHSCT</t>
  </si>
  <si>
    <t>NHSCT</t>
  </si>
  <si>
    <t>SET</t>
  </si>
  <si>
    <t>SHSCT</t>
  </si>
  <si>
    <t>WHSCT</t>
  </si>
  <si>
    <t>Antrim/Ballymena</t>
  </si>
  <si>
    <t>Ards</t>
  </si>
  <si>
    <t>Armagh/Dungannon</t>
  </si>
  <si>
    <t>Causeway</t>
  </si>
  <si>
    <t>Craigavon</t>
  </si>
  <si>
    <t>Derry/Limavady</t>
  </si>
  <si>
    <t>Down</t>
  </si>
  <si>
    <t>East Antrim</t>
  </si>
  <si>
    <t>East Belfast</t>
  </si>
  <si>
    <t>Lisburn</t>
  </si>
  <si>
    <t>Mid Ulster</t>
  </si>
  <si>
    <t>Newry&amp;District</t>
  </si>
  <si>
    <t>North Belfast</t>
  </si>
  <si>
    <t>North Down</t>
  </si>
  <si>
    <t>South Belfast</t>
  </si>
  <si>
    <t>South West</t>
  </si>
  <si>
    <t>West Belfast</t>
  </si>
  <si>
    <t>GP Edn Lead Name:</t>
  </si>
  <si>
    <t>GP Edn Lead Cipher No:</t>
  </si>
  <si>
    <t>GP Edn Lead Email:</t>
  </si>
  <si>
    <t>Admin Contact Email:</t>
  </si>
  <si>
    <t>GP Edn Lead Name</t>
  </si>
  <si>
    <t>GP Edn Lead Cipher No</t>
  </si>
  <si>
    <t>GP Edn Lead Email</t>
  </si>
  <si>
    <t>Alt.ive Email (urgent only):</t>
  </si>
  <si>
    <t>Selecting Availability</t>
  </si>
  <si>
    <t>Click in Highlighted Cells</t>
  </si>
  <si>
    <t>GP Lead(s) for each module:</t>
  </si>
  <si>
    <t>Year 4 GP:</t>
  </si>
  <si>
    <t>Year 5 GP:</t>
  </si>
  <si>
    <t>Year 5 GP Asst:</t>
  </si>
  <si>
    <t>Yr4 GP Lead</t>
  </si>
  <si>
    <t>Yr5 GP Lead</t>
  </si>
  <si>
    <t>Yr5 GP Asst Lead</t>
  </si>
  <si>
    <t xml:space="preserve">In the boxes below please add (where relevant) the name(s) of the </t>
  </si>
  <si>
    <t>Yr 1 Clin Skills Spr Tues:</t>
  </si>
  <si>
    <t>Yr 1 Clin Skills Spr Fri:</t>
  </si>
  <si>
    <t>Yr 2 Clin Skills Aut Mon:</t>
  </si>
  <si>
    <t>Yr 2 Clin Skills Aut Thurs:</t>
  </si>
  <si>
    <t>Yr 2 Clin Skills Spr Mon:</t>
  </si>
  <si>
    <t>Yr 2 Clin Skills Spr Thurs:</t>
  </si>
  <si>
    <t>Yr 1 Family Med Tues:</t>
  </si>
  <si>
    <t>Yr 2 Family Med Tues:</t>
  </si>
  <si>
    <t>Yr 1 Family Med Thurs:</t>
  </si>
  <si>
    <t>Yr 2 Family Med Thurs:</t>
  </si>
  <si>
    <t>Yr1 CS Spr Tue Lead</t>
  </si>
  <si>
    <t>Yr1 CS Spr Fri Lead</t>
  </si>
  <si>
    <t>Yr2 CS Aut Mon Lead</t>
  </si>
  <si>
    <t>Yr2 CS Aut Thu Lead</t>
  </si>
  <si>
    <t>Yr2 CS Spr Thu Lead</t>
  </si>
  <si>
    <t>Yr2 CS Spr Mon Lead</t>
  </si>
  <si>
    <t>Yr1 FM Tue Lead</t>
  </si>
  <si>
    <t>Yr1 FM Thu Lead</t>
  </si>
  <si>
    <t>Yr2 FM Tue Lead</t>
  </si>
  <si>
    <t>Yr2 FM Thu Lead</t>
  </si>
  <si>
    <t>Year 3 GP Autumn:</t>
  </si>
  <si>
    <t>Year 3 GP Spring:</t>
  </si>
  <si>
    <t>Yr3 GP Aut Lead</t>
  </si>
  <si>
    <t>Yr3 GP Spr Lead</t>
  </si>
  <si>
    <t>2023/24
Calendar</t>
  </si>
  <si>
    <t>28th August 2023</t>
  </si>
  <si>
    <t>4th September 2023</t>
  </si>
  <si>
    <t>11th September 2023</t>
  </si>
  <si>
    <t>18th September 2023</t>
  </si>
  <si>
    <t>25th September 2023</t>
  </si>
  <si>
    <t>2nd October 2023</t>
  </si>
  <si>
    <t>9th October 2023</t>
  </si>
  <si>
    <t>16th October 2023</t>
  </si>
  <si>
    <t>23rd October 2023</t>
  </si>
  <si>
    <t>30th October 2023</t>
  </si>
  <si>
    <t>6th November 2023</t>
  </si>
  <si>
    <t>13th November 2023</t>
  </si>
  <si>
    <t>20th November 2023</t>
  </si>
  <si>
    <t>27th November 2023</t>
  </si>
  <si>
    <t>4th December 2023</t>
  </si>
  <si>
    <t>11th December 2023</t>
  </si>
  <si>
    <t>18th December 2023</t>
  </si>
  <si>
    <t>Yr5 Attach Week 2</t>
  </si>
  <si>
    <t>Yr5 Attach Week 4</t>
  </si>
  <si>
    <t>Yr5 Attach Week 6</t>
  </si>
  <si>
    <t>Yr5 Attach Week 8</t>
  </si>
  <si>
    <t>Yr5 Attach Week 10</t>
  </si>
  <si>
    <t>Yr5 Attach Week 12</t>
  </si>
  <si>
    <t>Yr5 Attach Week 14</t>
  </si>
  <si>
    <t>Yr5 Attach Week 16</t>
  </si>
  <si>
    <t>Yr5 Attach Week 18</t>
  </si>
  <si>
    <t>Yr5 Attach Week 20</t>
  </si>
  <si>
    <t>8th April 2023</t>
  </si>
  <si>
    <t>Week 38</t>
  </si>
  <si>
    <t>Week 39</t>
  </si>
  <si>
    <t>Week 40</t>
  </si>
  <si>
    <t>Yr 4 GP Total</t>
  </si>
  <si>
    <t>1st January 2024</t>
  </si>
  <si>
    <t>25th December 2023</t>
  </si>
  <si>
    <t>8th January 2024</t>
  </si>
  <si>
    <t>15th January 2024</t>
  </si>
  <si>
    <t>22nd January 2024</t>
  </si>
  <si>
    <t>29th January 2024</t>
  </si>
  <si>
    <t>5th February 2024</t>
  </si>
  <si>
    <t>12th February 2024</t>
  </si>
  <si>
    <t>19th February 2024</t>
  </si>
  <si>
    <t>26th February 2024</t>
  </si>
  <si>
    <t>4th March 2024</t>
  </si>
  <si>
    <t>11th March 2024</t>
  </si>
  <si>
    <t>18th March 2024</t>
  </si>
  <si>
    <t>25th March 2024</t>
  </si>
  <si>
    <t>1st April 2024</t>
  </si>
  <si>
    <t>15th April 2024</t>
  </si>
  <si>
    <t>22nd April 2024</t>
  </si>
  <si>
    <t>29th April 2024</t>
  </si>
  <si>
    <t>6th May 2024</t>
  </si>
  <si>
    <t>13th May 2024</t>
  </si>
  <si>
    <t>20th May 2024</t>
  </si>
  <si>
    <t>27th May 2024</t>
  </si>
  <si>
    <t>3rd June 2024</t>
  </si>
  <si>
    <t>10th June 2024</t>
  </si>
  <si>
    <t>Yr5 Assist Week 30</t>
  </si>
  <si>
    <t>Yr5 Assist Week 31</t>
  </si>
  <si>
    <t>Yr5 Assist Week 32</t>
  </si>
  <si>
    <t>Yr5 Assist Week 33</t>
  </si>
  <si>
    <t>Year 3 Aut GP</t>
  </si>
  <si>
    <t>Year 3 Spr GP</t>
  </si>
  <si>
    <t>Yr 1/2 Family Medicine</t>
  </si>
  <si>
    <t>Yr3 GP Aut</t>
  </si>
  <si>
    <t>Yr3 GP Spr</t>
  </si>
  <si>
    <t>Clicking on these boxes will allow you to 
choose your availability from a drop-down list. For example:</t>
  </si>
  <si>
    <t>* It is recommended you save or print a copy of this form for your own records
* Completed forms should be returned to gpadmin@qub.ac.uk
* Allocations should be communicated by 19th May 2023</t>
  </si>
  <si>
    <t>Attachment Capacity (Y4/5):</t>
  </si>
  <si>
    <t>Year 3 GP Aut (6 Mornings)</t>
  </si>
  <si>
    <t>Year 3 GP Spr (6 Mornings)</t>
  </si>
  <si>
    <t>Year 4 Group 1 (4 x 2 week blocks)</t>
  </si>
  <si>
    <t>Year 4 Group 2 (4 x 2 week blocks)</t>
  </si>
  <si>
    <t>Year 4 Group 3 (4 x 2 week blocks)</t>
  </si>
  <si>
    <t>Year 4 Group 4 (4 x 2 week blocks)</t>
  </si>
  <si>
    <t>Year 5 GP Assistantship (1 week blocks)</t>
  </si>
  <si>
    <t>Year 5 Attachment (2 week blocks)</t>
  </si>
  <si>
    <t>Attachment Capacity</t>
  </si>
  <si>
    <t>Sum Available Attachments/week (Y4/5)</t>
  </si>
  <si>
    <t>Availability Sheet User Guide</t>
  </si>
  <si>
    <t>Placement Label</t>
  </si>
  <si>
    <t>Placement Students</t>
  </si>
  <si>
    <t>Placement Dates</t>
  </si>
  <si>
    <t>Yr4 Attach Group 1</t>
  </si>
  <si>
    <t>Yr4 Attach Group 2</t>
  </si>
  <si>
    <t>Yr4 Attach Group 3</t>
  </si>
  <si>
    <t>Yr4 Attach Group 4</t>
  </si>
  <si>
    <t>GP Lead</t>
  </si>
  <si>
    <t>Tutor Lookup</t>
  </si>
  <si>
    <t>Date Description</t>
  </si>
  <si>
    <t>Yr 1 Family Med</t>
  </si>
  <si>
    <t>Yr 2 Family Med</t>
  </si>
  <si>
    <t>Yr 2 Clinical Skills Spring</t>
  </si>
  <si>
    <t>Yr 2 Clinical Skills Autumn</t>
  </si>
  <si>
    <t>SelectedValues</t>
  </si>
  <si>
    <t>Student Numbers</t>
  </si>
  <si>
    <t>05 Oct, 09 Nov, 23 Nov, 25 Jan, 07 Mar</t>
  </si>
  <si>
    <t>03 Oct, 07 Nov, 21 Nov, 23 Jan, 05 Mar</t>
  </si>
  <si>
    <t>02 Feb, 09 Feb, 01 Mar, 08 Mar, 12 Apr, 19 Apr</t>
  </si>
  <si>
    <t>03 &amp; 05 Oct, 07 &amp; 09 Nov, 21 &amp; 23 Nov, 23 &amp; 25 Jan, 05 &amp; 07 Mar</t>
  </si>
  <si>
    <t>Placement Name</t>
  </si>
  <si>
    <t>GP Tutor (If given)</t>
  </si>
  <si>
    <t>Number of Students</t>
  </si>
  <si>
    <t>Dates of Placement</t>
  </si>
  <si>
    <t>19 Sep, 24 Oct, 12 Dec, 27 Feb, 23 Apr
OR 26 Sep, 10 Oct, 28 Nov, 27 Feb, 23 Apr</t>
  </si>
  <si>
    <t>21 Sep, 02 Nov, 07 Dec, 29 Feb, 25 Apr
OR 28 Sep, 19 Oct, 30 Nov, 29 Feb, 18 Apr</t>
  </si>
  <si>
    <t>(Either 19 Sep, 24 Oct, 12 Dec, 27 Feb, 23 Apr OR 26 Sep, 10 Oct, 28 Nov, 27 Feb, 23 Apr)
AND (Either 21 Sep, 02 Nov, 07 Dec, 29 Feb, 25 Apr OR 28 Sep, 19 Oct, 30 Nov, 29 Feb, 18 Apr)</t>
  </si>
  <si>
    <t>Mondays 25 Sep - 06 Nov, 20 Nov - 04 Dec</t>
  </si>
  <si>
    <t>Thursdays 28 Sep - 09 Nov, 23 Nov - 07 Dec</t>
  </si>
  <si>
    <t>Mondays and Thursdays 25 Sep - 09 Nov, 20 Nov - 07 Dec</t>
  </si>
  <si>
    <t>Thursdays 25 Jan - 15 Feb, 29 Feb, 14 Mar, 11 Apr &amp; 18 Apr</t>
  </si>
  <si>
    <t>Mondays 22 Jan - 12 Feb, 26 Feb, 11 Mar, 08 Apr &amp; 15 Apr</t>
  </si>
  <si>
    <t>Mondays and Thursdays 22 Jan - 15 Feb, 26 &amp; 29 Feb, 11 &amp; 14 Mar, 08 - 18 Apr</t>
  </si>
  <si>
    <t>Wednesdays 13 Sep - 18 Oct</t>
  </si>
  <si>
    <t>Wednesdays 25 Oct - 06 Dec (excluding 15 Nov)</t>
  </si>
  <si>
    <t>Wednesdays 13 Sep - 06 Dec (excluding 15 Nov)</t>
  </si>
  <si>
    <t>Wednesdays 07 Feb - 20 Mar (excluding 21 Feb)</t>
  </si>
  <si>
    <t>Wednesdays 10 Apr - 23 May (excluding 01 May)</t>
  </si>
  <si>
    <t>Wednesdays 07 Feb - 20 Mar (excl. 21 Feb) 
and 08 Apr - 23 May (excl. 01 May)</t>
  </si>
  <si>
    <t>Year 4 Groups</t>
  </si>
  <si>
    <t>28 Aug - 08 Sep, 27 Nov - 08 Dec, 26 Feb - 08 Mar and 08 Apr - 19 Apr</t>
  </si>
  <si>
    <t>11 Sep - 22 Sep, 11 Dec - 22 Dec, 12 Feb - 23 Feb and 18 Mar - 29 Mar</t>
  </si>
  <si>
    <t>25 Sep - 6 Oct, 30 Oct - 10 Nov, 29 Jan - 09 Feb and 06 May - 17 May</t>
  </si>
  <si>
    <t>09 Oct - 20 Oct, 13 Nov - 24 Nov, 15 Jan - 26 Jan and 22 Apr - 03 May</t>
  </si>
  <si>
    <t>Year 5 Groups</t>
  </si>
  <si>
    <t>04 Sep - 15 Sep</t>
  </si>
  <si>
    <t>18 Sep - 29 Sep</t>
  </si>
  <si>
    <t>02 Oct - 13 Oct</t>
  </si>
  <si>
    <t>16 Oct - 27 Oct</t>
  </si>
  <si>
    <t>30 Oct - 10 Nov</t>
  </si>
  <si>
    <t>13 Nov - 24 Nov</t>
  </si>
  <si>
    <t>27 Nov - 08 Dec</t>
  </si>
  <si>
    <t>11 Dec - 22 Dec</t>
  </si>
  <si>
    <t>08 Jan - 19 Jan</t>
  </si>
  <si>
    <t>22 Jan - 02 Feb</t>
  </si>
  <si>
    <t>25 Mar - 28 Mar</t>
  </si>
  <si>
    <t>08 Apr - 11 Apr</t>
  </si>
  <si>
    <t>15 Apr - 18 Apr</t>
  </si>
  <si>
    <t>22 Apr - 25 Apr</t>
  </si>
  <si>
    <t>Our sincerest thanks for your continued support of our programme.</t>
  </si>
  <si>
    <t>Summary of Offered GP Teaching Support</t>
  </si>
  <si>
    <t>If you wish to leave any supporting notes or comments, you are welcome to do so here:</t>
  </si>
  <si>
    <t>Use the sheet tabs or buttons below for more information, to provide your availability or 
view or print an availability summary</t>
  </si>
  <si>
    <t>Practice Code</t>
  </si>
  <si>
    <t>If you select a Year 2 Family Medicine availability, you will see all 8/9 days highlighted on the calendar.  Where the two schedules of a given day (e.g. Tuesday) diverge, half of the box will be filled in, with the left diagonal filled for one schedule and the right diagonal for the other.</t>
  </si>
  <si>
    <t>Each selection you make adds an entry to the Summary sheet of this workbook, which will record the dates the activity will take place and an estimate of the number of students who would be attending for that activity based on your declared availability.</t>
  </si>
  <si>
    <t>You can also check the Summary sheet for a breakdown of the schedules for each group - for Year 2 Family Medicine, these will be displayed as "Schedule 1 OR Schedule 2"</t>
  </si>
  <si>
    <t>Summary Comments</t>
  </si>
  <si>
    <t>Year 4</t>
  </si>
  <si>
    <t xml:space="preserve">The potential SUMDE income for each attachment, and grand total is displayed on the summary sheet, which can be printed out and kept for your reference. Please note that the final amount received will depend on the allocation.                                             </t>
  </si>
  <si>
    <t>Selection box</t>
  </si>
  <si>
    <t>Available schedule block</t>
  </si>
  <si>
    <t>Unavailable schedule block</t>
  </si>
  <si>
    <t>In the calendar, the four group schedules have been highlighted with different shades using the key on the right:</t>
  </si>
  <si>
    <t>Group 1</t>
  </si>
  <si>
    <t>Group 2</t>
  </si>
  <si>
    <t>Group 3</t>
  </si>
  <si>
    <t>Group 4</t>
  </si>
  <si>
    <t>Year 5</t>
  </si>
  <si>
    <t>Below is an academic calendar of the proposed Year 4 GP group schedules for your consideration</t>
  </si>
  <si>
    <t>If you are willing to take both Year 4 and Year 5 attachment students, but have a capacity limit in your practice on how many attachments you can support at any given time, please give your support for both Years 4 and 5, then note your limit in the "Attachment Capacity" field of the GP Information tab.</t>
  </si>
  <si>
    <t>Offer Summary</t>
  </si>
  <si>
    <t>You can view the whole calendar of available attachments/assistantships by scrolling to the right.</t>
  </si>
  <si>
    <t>Year 4 Attachment Group Schedule 2023-24</t>
  </si>
  <si>
    <t>The schedules do not overlap, so a practice may offer all 4 groups if available.</t>
  </si>
  <si>
    <t>Each group selected will add a row to the summary sheet with the number of offered students and schedule of dates.</t>
  </si>
  <si>
    <r>
      <t>To select your availability, click on the boxes coloured in</t>
    </r>
    <r>
      <rPr>
        <sz val="10"/>
        <color rgb="FFFF0000"/>
        <rFont val="Arial"/>
        <family val="2"/>
      </rPr>
      <t xml:space="preserve"> pink/red</t>
    </r>
  </si>
  <si>
    <r>
      <t xml:space="preserve">Year 1 &amp; 2 Clinical Skills and Family Medicine, and Year 3 GP: Select from the </t>
    </r>
    <r>
      <rPr>
        <sz val="10"/>
        <color rgb="FFFF0000"/>
        <rFont val="Arial"/>
        <family val="2"/>
      </rPr>
      <t>drop-down lists</t>
    </r>
    <r>
      <rPr>
        <sz val="10"/>
        <rFont val="Arial"/>
        <family val="2"/>
      </rPr>
      <t xml:space="preserve"> on the left of the calendar sheet. The dates for these sessions slots will automatically update on the Calendar.
If an attachment is not suitable then please leave it as N/A</t>
    </r>
  </si>
  <si>
    <r>
      <t xml:space="preserve">For the Year 2 Family Medicine course, we aim to match current year 1 Family Medicine groups to their existing host practices.  Due to timetabling restrictions, these groups can follow one of two possible 5-day schedules in year 2 (for both Tuesday and Thursday slots), so to facilitate this, we ask all practices (both returning and new) if they are available for </t>
    </r>
    <r>
      <rPr>
        <u/>
        <sz val="10"/>
        <rFont val="Arial"/>
        <family val="2"/>
      </rPr>
      <t>both</t>
    </r>
    <r>
      <rPr>
        <sz val="10"/>
        <rFont val="Arial"/>
        <family val="2"/>
      </rPr>
      <t xml:space="preserve"> of the two schedules.</t>
    </r>
  </si>
  <si>
    <r>
      <t xml:space="preserve">To offer to support a group, select the number of attachment students you can host from the </t>
    </r>
    <r>
      <rPr>
        <sz val="10"/>
        <color rgb="FFFF0000"/>
        <rFont val="Arial"/>
        <family val="2"/>
      </rPr>
      <t>drop-down lists</t>
    </r>
    <r>
      <rPr>
        <sz val="10"/>
        <rFont val="Arial"/>
        <family val="2"/>
      </rPr>
      <t xml:space="preserve"> on the left of the calendar sheet.</t>
    </r>
  </si>
  <si>
    <r>
      <t xml:space="preserve">Select each Attachment/Assistantship from within the calendar and </t>
    </r>
    <r>
      <rPr>
        <sz val="10"/>
        <color rgb="FFFF0000"/>
        <rFont val="Arial"/>
        <family val="2"/>
      </rPr>
      <t xml:space="preserve">choose the number of students </t>
    </r>
    <r>
      <rPr>
        <sz val="10"/>
        <rFont val="Arial"/>
        <family val="2"/>
      </rPr>
      <t>you would be able to facilitate.</t>
    </r>
  </si>
  <si>
    <r>
      <t xml:space="preserve">Once you have made a selection, the box will turn </t>
    </r>
    <r>
      <rPr>
        <sz val="10"/>
        <color rgb="FF00B050"/>
        <rFont val="Arial"/>
        <family val="2"/>
      </rPr>
      <t>green</t>
    </r>
    <r>
      <rPr>
        <sz val="10"/>
        <rFont val="Arial"/>
        <family val="2"/>
      </rPr>
      <t xml:space="preserve"> and display your selection. For example:</t>
    </r>
  </si>
  <si>
    <t>The Summary tab displays a breakdown of your availability as declared in the Availability calendar, with each offered activity given a separate row with the GP lead (if given in the GP information tab), the dates selected and the number of students offered/expected for that activity.</t>
  </si>
  <si>
    <r>
      <t xml:space="preserve">You can print the summary sheet out by either navigating to File -&gt; Print from the Excel menus above or by pressing CTRL+P on your keyboard.  By default the summary is formatted for A4 Landscape printing. </t>
    </r>
    <r>
      <rPr>
        <i/>
        <sz val="10"/>
        <rFont val="Arial"/>
        <family val="2"/>
      </rPr>
      <t>(You can also print this User Guide out in Portrait layout)</t>
    </r>
  </si>
  <si>
    <r>
      <rPr>
        <sz val="10"/>
        <rFont val="Arial"/>
        <family val="2"/>
      </rPr>
      <t xml:space="preserve">Information about your practice as entered in the GP Information tab is also displayed here for reference.  If there is any key information currently not yet completed, you will see a red </t>
    </r>
    <r>
      <rPr>
        <b/>
        <sz val="10"/>
        <color rgb="FFFF0000"/>
        <rFont val="Arial"/>
        <family val="2"/>
      </rPr>
      <t xml:space="preserve">* </t>
    </r>
    <r>
      <rPr>
        <sz val="10"/>
        <rFont val="Arial"/>
        <family val="2"/>
      </rPr>
      <t>beside that field</t>
    </r>
    <r>
      <rPr>
        <b/>
        <sz val="10"/>
        <rFont val="Arial"/>
        <family val="2"/>
      </rPr>
      <t>.</t>
    </r>
  </si>
  <si>
    <t>If you wish to leave any supporting notes or comments for your availability offer, you can add them in the text box on the Summary sheet.</t>
  </si>
  <si>
    <t>Practice Code (e.g. Z00356):</t>
  </si>
  <si>
    <t>2 Students</t>
  </si>
  <si>
    <t>1 Student</t>
  </si>
  <si>
    <t>0 Students</t>
  </si>
  <si>
    <t>30 Jan, 06 Feb, 05 Mar, 12 Mar, 09 Apr, 16 Apr</t>
  </si>
  <si>
    <t>30 Jan/02 Feb, 06/09 Feb, 01 Mar, 05/08 Mar, 12 Mar, 09/12 Apr, 16/19 Apr</t>
  </si>
  <si>
    <r>
      <t xml:space="preserve">Please find below a summary of your declared availability for QUB GP Teaching support for the academic year 2023-24, and an estimate of potential income following from the below teaching sessions (if allocated as offered).  </t>
    </r>
    <r>
      <rPr>
        <b/>
        <i/>
        <u/>
        <sz val="10"/>
        <color theme="1"/>
        <rFont val="Arial"/>
        <family val="2"/>
      </rPr>
      <t>Please note that income figures are quoting 2022-23 rates, and may be revised shortly.</t>
    </r>
    <r>
      <rPr>
        <sz val="10"/>
        <color theme="1"/>
        <rFont val="Arial"/>
        <family val="2"/>
      </rPr>
      <t xml:space="preserve">
This page has been formatted for landscape printing; to </t>
    </r>
    <r>
      <rPr>
        <b/>
        <sz val="10"/>
        <color theme="1"/>
        <rFont val="Arial"/>
        <family val="2"/>
      </rPr>
      <t xml:space="preserve">print a copy for your records </t>
    </r>
    <r>
      <rPr>
        <sz val="10"/>
        <color theme="1"/>
        <rFont val="Arial"/>
        <family val="2"/>
      </rPr>
      <t>press Ctrl+P or use the File/Print options from the menus above.</t>
    </r>
  </si>
  <si>
    <t>Scroll right for Assistantship</t>
  </si>
  <si>
    <t>Yr5 Attachment Wk 2</t>
  </si>
  <si>
    <t>Yr5 Attachment Wk 4</t>
  </si>
  <si>
    <t>Yr5 Attachment Wk 6</t>
  </si>
  <si>
    <t>Yr5 Attachment Wk 8</t>
  </si>
  <si>
    <t>Yr5 Attachment Wk 10</t>
  </si>
  <si>
    <t>Yr5 Attachment Wk 12</t>
  </si>
  <si>
    <t>Yr5 Attachment Wk 14</t>
  </si>
  <si>
    <t>Yr5 Attachment Wk 16</t>
  </si>
  <si>
    <t>Yr5 Attachment Wk 18</t>
  </si>
  <si>
    <t>Yr5 Attachment Wk 20</t>
  </si>
  <si>
    <t>Yr5 Assistantship Wk 30</t>
  </si>
  <si>
    <t>Yr5 Assistantship Wk 31</t>
  </si>
  <si>
    <t>Yr5 Assistantship Wk 32</t>
  </si>
  <si>
    <t>Yr5 Assistantship Wk 33</t>
  </si>
  <si>
    <t>1 Student/2 Students</t>
  </si>
  <si>
    <t>From 2023, we are asking practices to host Year 4 attachment students across the academic year in four 2-week blocks.  A practice can host 1 or 2 students per attachment (ideally in pairs as it is more efficient and doubles the income), and there are four separate group schedules running across the year. Practices can host 8 students (four times 2 students at a time)</t>
  </si>
  <si>
    <t>We've provided a Total Available Attachments row to help visualise your total Y4/5 offer at any given time</t>
  </si>
  <si>
    <t>Year 5 teaching is offered in 2-week Attachments until February and 4-day Assistantships in the Spring.</t>
  </si>
  <si>
    <t>Sem 1 Group 1</t>
  </si>
  <si>
    <t>Sem 1 Group 2</t>
  </si>
  <si>
    <t>Sem 1 Groups 1 AND 2</t>
  </si>
  <si>
    <t>Sem 2 Group 1</t>
  </si>
  <si>
    <t>Sem 2 Group 2</t>
  </si>
  <si>
    <t>Sem 2 Groups 1 AND 2</t>
  </si>
  <si>
    <t>3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</si>
</sst>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quot;£&quot;#,##0.00"/>
  </numFmts>
  <fonts count="34" x14ac:knownFonts="1">
    <font>
      <sz val="11"/>
      <color theme="1"/>
      <name val="Calibri"/>
      <family val="2"/>
      <scheme val="minor"/>
    </font>
    <font>
      <sz val="11"/>
      <color rgb="FF9C6500"/>
      <name val="Calibri"/>
      <family val="2"/>
      <scheme val="minor"/>
    </font>
    <font>
      <sz val="11"/>
      <color rgb="FF9C0006"/>
      <name val="Calibri"/>
      <family val="2"/>
      <scheme val="minor"/>
    </font>
    <font>
      <b/>
      <sz val="14"/>
      <color theme="0"/>
      <name val="Calibri"/>
      <family val="2"/>
      <scheme val="minor"/>
    </font>
    <font>
      <sz val="10"/>
      <color theme="1"/>
      <name val="Arial"/>
      <family val="2"/>
    </font>
    <font>
      <sz val="10"/>
      <color theme="1"/>
      <name val="Calibri"/>
      <family val="2"/>
      <scheme val="minor"/>
    </font>
    <font>
      <sz val="10"/>
      <color theme="4" tint="-0.499984740745262"/>
      <name val="Arial"/>
      <family val="2"/>
    </font>
    <font>
      <b/>
      <sz val="10"/>
      <color theme="0"/>
      <name val="Arial"/>
      <family val="2"/>
    </font>
    <font>
      <sz val="10"/>
      <name val="Arial"/>
      <family val="2"/>
    </font>
    <font>
      <sz val="10"/>
      <color theme="0"/>
      <name val="Arial"/>
      <family val="2"/>
    </font>
    <font>
      <b/>
      <sz val="10"/>
      <color theme="0"/>
      <name val="Calibri"/>
      <family val="2"/>
      <scheme val="minor"/>
    </font>
    <font>
      <b/>
      <sz val="10"/>
      <name val="Arial"/>
      <family val="2"/>
    </font>
    <font>
      <b/>
      <sz val="10"/>
      <color rgb="FFFF0000"/>
      <name val="Arial"/>
      <family val="2"/>
    </font>
    <font>
      <b/>
      <sz val="10"/>
      <color theme="1"/>
      <name val="Arial"/>
      <family val="2"/>
    </font>
    <font>
      <b/>
      <sz val="10"/>
      <color theme="4" tint="-0.499984740745262"/>
      <name val="Arial"/>
      <family val="2"/>
    </font>
    <font>
      <b/>
      <sz val="10"/>
      <color rgb="FFFF0000"/>
      <name val="Calibri"/>
      <family val="2"/>
      <scheme val="minor"/>
    </font>
    <font>
      <sz val="10"/>
      <color rgb="FFFF0000"/>
      <name val="Arial"/>
      <family val="2"/>
    </font>
    <font>
      <sz val="10"/>
      <color rgb="FF9C0006"/>
      <name val="Calibri"/>
      <family val="2"/>
      <scheme val="minor"/>
    </font>
    <font>
      <sz val="10"/>
      <color theme="0"/>
      <name val="Calibri"/>
      <family val="2"/>
      <scheme val="minor"/>
    </font>
    <font>
      <b/>
      <sz val="10"/>
      <color rgb="FF9C0006"/>
      <name val="Arial"/>
      <family val="2"/>
    </font>
    <font>
      <sz val="12"/>
      <color theme="1"/>
      <name val="Calibri"/>
      <family val="2"/>
      <scheme val="minor"/>
    </font>
    <font>
      <b/>
      <sz val="10"/>
      <color theme="4" tint="-0.249977111117893"/>
      <name val="Arial"/>
      <family val="2"/>
    </font>
    <font>
      <b/>
      <u/>
      <sz val="10"/>
      <color theme="4" tint="-0.499984740745262"/>
      <name val="Arial"/>
      <family val="2"/>
    </font>
    <font>
      <u/>
      <sz val="10"/>
      <color theme="1"/>
      <name val="Arial"/>
      <family val="2"/>
    </font>
    <font>
      <sz val="10"/>
      <color theme="0" tint="-4.9989318521683403E-2"/>
      <name val="Arial"/>
      <family val="2"/>
    </font>
    <font>
      <b/>
      <sz val="10"/>
      <color theme="0" tint="-4.9989318521683403E-2"/>
      <name val="Arial"/>
      <family val="2"/>
    </font>
    <font>
      <sz val="16"/>
      <color rgb="FFFF0000"/>
      <name val="Arial"/>
      <family val="2"/>
    </font>
    <font>
      <b/>
      <sz val="20"/>
      <color rgb="FFFF0000"/>
      <name val="Arial"/>
      <family val="2"/>
    </font>
    <font>
      <sz val="10"/>
      <color rgb="FF00B050"/>
      <name val="Arial"/>
      <family val="2"/>
    </font>
    <font>
      <u/>
      <sz val="10"/>
      <name val="Arial"/>
      <family val="2"/>
    </font>
    <font>
      <i/>
      <sz val="10"/>
      <name val="Arial"/>
      <family val="2"/>
    </font>
    <font>
      <b/>
      <i/>
      <u/>
      <sz val="10"/>
      <color theme="1"/>
      <name val="Arial"/>
      <family val="2"/>
    </font>
    <font>
      <sz val="10"/>
      <name val="Calibri"/>
      <family val="2"/>
      <scheme val="minor"/>
    </font>
    <font>
      <sz val="11"/>
      <color theme="0"/>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lightUp">
        <bgColor theme="0" tint="-0.14999847407452621"/>
      </patternFill>
    </fill>
    <fill>
      <patternFill patternType="lightUp">
        <bgColor theme="0" tint="-0.14996795556505021"/>
      </patternFill>
    </fill>
    <fill>
      <patternFill patternType="solid">
        <fgColor theme="4" tint="-0.249977111117893"/>
        <bgColor indexed="64"/>
      </patternFill>
    </fill>
    <fill>
      <patternFill patternType="solid">
        <fgColor rgb="FFFFC7CE"/>
      </patternFill>
    </fill>
    <fill>
      <patternFill patternType="solid">
        <fgColor rgb="FFF2F2F2"/>
        <bgColor indexed="64"/>
      </patternFill>
    </fill>
    <fill>
      <patternFill patternType="solid">
        <fgColor theme="8" tint="0.39997558519241921"/>
        <bgColor indexed="64"/>
      </patternFill>
    </fill>
    <fill>
      <patternFill patternType="solid">
        <fgColor rgb="FFFFC7CE"/>
        <bgColor indexed="64"/>
      </patternFill>
    </fill>
    <fill>
      <patternFill patternType="gray125">
        <bgColor theme="2" tint="-9.9978637043366805E-2"/>
      </patternFill>
    </fill>
    <fill>
      <patternFill patternType="gray125">
        <bgColor theme="4" tint="-0.499984740745262"/>
      </patternFill>
    </fill>
    <fill>
      <patternFill patternType="gray125">
        <bgColor rgb="FFFFC7CE"/>
      </patternFill>
    </fill>
    <fill>
      <patternFill patternType="gray125">
        <bgColor theme="4" tint="0.79998168889431442"/>
      </patternFill>
    </fill>
    <fill>
      <patternFill patternType="solid">
        <fgColor theme="8" tint="-0.249977111117893"/>
        <bgColor indexed="64"/>
      </patternFill>
    </fill>
    <fill>
      <patternFill patternType="gray125">
        <bgColor theme="8" tint="-0.249977111117893"/>
      </patternFill>
    </fill>
    <fill>
      <patternFill patternType="solid">
        <fgColor rgb="FFF0929D"/>
        <bgColor indexed="64"/>
      </patternFill>
    </fill>
    <fill>
      <patternFill patternType="gray125">
        <bgColor rgb="FFF0929D"/>
      </patternFill>
    </fill>
    <fill>
      <patternFill patternType="solid">
        <fgColor theme="0" tint="-0.249977111117893"/>
        <bgColor indexed="64"/>
      </patternFill>
    </fill>
    <fill>
      <patternFill patternType="solid">
        <fgColor theme="0" tint="-0.499984740745262"/>
        <bgColor indexed="64"/>
      </patternFill>
    </fill>
    <fill>
      <patternFill patternType="solid">
        <fgColor rgb="FF82222D"/>
        <bgColor indexed="64"/>
      </patternFill>
    </fill>
    <fill>
      <patternFill patternType="solid">
        <fgColor rgb="FFDC6674"/>
        <bgColor indexed="64"/>
      </patternFill>
    </fill>
    <fill>
      <patternFill patternType="gray125">
        <bgColor rgb="FFDC6674"/>
      </patternFill>
    </fill>
    <fill>
      <patternFill patternType="gray125">
        <bgColor rgb="FF82222D"/>
      </patternFill>
    </fill>
    <fill>
      <patternFill patternType="solid">
        <fgColor theme="9" tint="0.79998168889431442"/>
        <bgColor indexed="64"/>
      </patternFill>
    </fill>
    <fill>
      <patternFill patternType="gray125">
        <bgColor theme="2"/>
      </patternFill>
    </fill>
    <fill>
      <patternFill patternType="gray125">
        <bgColor theme="0"/>
      </patternFill>
    </fill>
    <fill>
      <patternFill patternType="solid">
        <fgColor theme="4" tint="0.79995117038483843"/>
        <bgColor indexed="64"/>
      </patternFill>
    </fill>
    <fill>
      <patternFill patternType="solid">
        <fgColor rgb="FFF39DA7"/>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CCCC"/>
        <bgColor indexed="64"/>
      </patternFill>
    </fill>
    <fill>
      <patternFill patternType="gray125">
        <bgColor rgb="FFFFC3CA"/>
      </patternFill>
    </fill>
  </fills>
  <borders count="7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diagonal/>
    </border>
    <border>
      <left style="medium">
        <color auto="1"/>
      </left>
      <right/>
      <top/>
      <bottom/>
      <diagonal/>
    </border>
    <border>
      <left/>
      <right/>
      <top/>
      <bottom style="thin">
        <color auto="1"/>
      </bottom>
      <diagonal/>
    </border>
    <border>
      <left style="medium">
        <color indexed="64"/>
      </left>
      <right/>
      <top style="medium">
        <color indexed="64"/>
      </top>
      <bottom style="medium">
        <color indexed="64"/>
      </bottom>
      <diagonal/>
    </border>
    <border>
      <left style="medium">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medium">
        <color indexed="64"/>
      </left>
      <right/>
      <top/>
      <bottom style="thin">
        <color auto="1"/>
      </bottom>
      <diagonal/>
    </border>
    <border>
      <left style="thin">
        <color auto="1"/>
      </left>
      <right style="dashed">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style="medium">
        <color indexed="64"/>
      </top>
      <bottom/>
      <diagonal/>
    </border>
    <border>
      <left/>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top style="medium">
        <color indexed="64"/>
      </top>
      <bottom style="thin">
        <color auto="1"/>
      </bottom>
      <diagonal/>
    </border>
    <border>
      <left style="thin">
        <color auto="1"/>
      </left>
      <right/>
      <top style="medium">
        <color indexed="64"/>
      </top>
      <bottom/>
      <diagonal/>
    </border>
    <border>
      <left style="dotted">
        <color indexed="64"/>
      </left>
      <right/>
      <top/>
      <bottom/>
      <diagonal/>
    </border>
    <border>
      <left style="dotted">
        <color indexed="64"/>
      </left>
      <right style="thin">
        <color auto="1"/>
      </right>
      <top style="thin">
        <color auto="1"/>
      </top>
      <bottom style="thin">
        <color auto="1"/>
      </bottom>
      <diagonal/>
    </border>
    <border>
      <left style="dotted">
        <color indexed="64"/>
      </left>
      <right style="thin">
        <color auto="1"/>
      </right>
      <top style="thin">
        <color auto="1"/>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bottom/>
      <diagonal/>
    </border>
    <border>
      <left style="thin">
        <color auto="1"/>
      </left>
      <right style="dotted">
        <color indexed="64"/>
      </right>
      <top style="thin">
        <color auto="1"/>
      </top>
      <bottom style="thin">
        <color auto="1"/>
      </bottom>
      <diagonal/>
    </border>
    <border>
      <left style="thin">
        <color indexed="64"/>
      </left>
      <right style="dotted">
        <color indexed="64"/>
      </right>
      <top style="thin">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right style="dashed">
        <color indexed="64"/>
      </right>
      <top style="medium">
        <color indexed="64"/>
      </top>
      <bottom style="thin">
        <color auto="1"/>
      </bottom>
      <diagonal/>
    </border>
    <border>
      <left style="dotted">
        <color indexed="64"/>
      </left>
      <right/>
      <top style="medium">
        <color indexed="64"/>
      </top>
      <bottom style="thin">
        <color auto="1"/>
      </bottom>
      <diagonal/>
    </border>
    <border>
      <left/>
      <right style="dotted">
        <color indexed="64"/>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top/>
      <bottom style="thin">
        <color indexed="64"/>
      </bottom>
      <diagonal/>
    </border>
    <border>
      <left/>
      <right style="double">
        <color auto="1"/>
      </right>
      <top style="medium">
        <color indexed="64"/>
      </top>
      <bottom/>
      <diagonal/>
    </border>
    <border>
      <left/>
      <right style="double">
        <color auto="1"/>
      </right>
      <top/>
      <bottom/>
      <diagonal/>
    </border>
    <border>
      <left/>
      <right style="double">
        <color auto="1"/>
      </right>
      <top/>
      <bottom style="medium">
        <color indexed="64"/>
      </bottom>
      <diagonal/>
    </border>
    <border>
      <left/>
      <right style="double">
        <color auto="1"/>
      </right>
      <top/>
      <bottom style="thin">
        <color auto="1"/>
      </bottom>
      <diagonal/>
    </border>
    <border>
      <left/>
      <right style="double">
        <color auto="1"/>
      </right>
      <top style="thin">
        <color auto="1"/>
      </top>
      <bottom style="medium">
        <color indexed="64"/>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thin">
        <color auto="1"/>
      </right>
      <top/>
      <bottom style="thin">
        <color indexed="64"/>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style="thin">
        <color indexed="64"/>
      </bottom>
      <diagonal/>
    </border>
    <border>
      <left/>
      <right style="dotted">
        <color auto="1"/>
      </right>
      <top/>
      <bottom style="thin">
        <color indexed="64"/>
      </bottom>
      <diagonal/>
    </border>
    <border>
      <left/>
      <right style="thin">
        <color indexed="64"/>
      </right>
      <top style="medium">
        <color auto="1"/>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double">
        <color indexed="64"/>
      </right>
      <top style="medium">
        <color indexed="64"/>
      </top>
      <bottom style="medium">
        <color indexed="64"/>
      </bottom>
      <diagonal/>
    </border>
  </borders>
  <cellStyleXfs count="3">
    <xf numFmtId="0" fontId="0" fillId="0" borderId="0"/>
    <xf numFmtId="0" fontId="1" fillId="3" borderId="0" applyNumberFormat="0" applyBorder="0" applyAlignment="0" applyProtection="0"/>
    <xf numFmtId="0" fontId="2" fillId="12" borderId="0" applyNumberFormat="0" applyBorder="0" applyAlignment="0" applyProtection="0"/>
  </cellStyleXfs>
  <cellXfs count="424">
    <xf numFmtId="0" fontId="0" fillId="0" borderId="0" xfId="0"/>
    <xf numFmtId="0" fontId="0" fillId="0" borderId="0" xfId="0" applyAlignment="1">
      <alignment horizontal="left"/>
    </xf>
    <xf numFmtId="164" fontId="0" fillId="0" borderId="0" xfId="0" applyNumberFormat="1" applyAlignment="1">
      <alignment horizontal="left"/>
    </xf>
    <xf numFmtId="0" fontId="7" fillId="6" borderId="11" xfId="0" applyFont="1" applyFill="1" applyBorder="1" applyAlignment="1">
      <alignment horizontal="right" vertical="center"/>
    </xf>
    <xf numFmtId="0" fontId="7" fillId="14" borderId="4" xfId="0" applyFont="1" applyFill="1" applyBorder="1" applyAlignment="1">
      <alignment horizontal="left" vertical="center"/>
    </xf>
    <xf numFmtId="0" fontId="8" fillId="4" borderId="5" xfId="1" applyFont="1" applyFill="1" applyBorder="1" applyAlignment="1" applyProtection="1">
      <alignment horizontal="center" vertical="center"/>
      <protection locked="0"/>
    </xf>
    <xf numFmtId="0" fontId="7" fillId="14" borderId="36" xfId="0" applyFont="1" applyFill="1" applyBorder="1" applyAlignment="1">
      <alignment horizontal="left" vertical="center"/>
    </xf>
    <xf numFmtId="0" fontId="8" fillId="4" borderId="32" xfId="1" applyFont="1" applyFill="1" applyBorder="1" applyAlignment="1" applyProtection="1">
      <alignment horizontal="center" vertical="center"/>
      <protection locked="0"/>
    </xf>
    <xf numFmtId="0" fontId="7" fillId="11" borderId="17" xfId="0" applyFont="1" applyFill="1" applyBorder="1" applyAlignment="1">
      <alignment horizontal="left" vertical="center"/>
    </xf>
    <xf numFmtId="0" fontId="8" fillId="4" borderId="37" xfId="1" applyFont="1" applyFill="1" applyBorder="1" applyAlignment="1" applyProtection="1">
      <alignment horizontal="center" vertical="center"/>
      <protection locked="0"/>
    </xf>
    <xf numFmtId="0" fontId="7" fillId="11" borderId="36" xfId="0" applyFont="1" applyFill="1" applyBorder="1" applyAlignment="1">
      <alignment horizontal="left" vertical="center"/>
    </xf>
    <xf numFmtId="0" fontId="7" fillId="14" borderId="26" xfId="0" applyFont="1" applyFill="1" applyBorder="1" applyAlignment="1">
      <alignment horizontal="left" vertical="center"/>
    </xf>
    <xf numFmtId="0" fontId="9" fillId="6" borderId="5" xfId="0" applyFont="1" applyFill="1" applyBorder="1" applyAlignment="1" applyProtection="1">
      <alignment horizontal="center" vertical="center"/>
      <protection locked="0"/>
    </xf>
    <xf numFmtId="0" fontId="9" fillId="6" borderId="32" xfId="0" applyFont="1" applyFill="1" applyBorder="1" applyAlignment="1" applyProtection="1">
      <alignment horizontal="center" vertical="center"/>
      <protection locked="0"/>
    </xf>
    <xf numFmtId="0" fontId="7" fillId="14" borderId="17" xfId="0" applyFont="1" applyFill="1" applyBorder="1" applyAlignment="1">
      <alignment horizontal="left" vertical="center"/>
    </xf>
    <xf numFmtId="0" fontId="7" fillId="14" borderId="14" xfId="0" applyFont="1" applyFill="1" applyBorder="1" applyAlignment="1">
      <alignment horizontal="left" vertical="center"/>
    </xf>
    <xf numFmtId="0" fontId="9" fillId="6" borderId="8" xfId="2" applyFont="1" applyFill="1" applyBorder="1" applyAlignment="1" applyProtection="1">
      <alignment horizontal="left" vertical="center"/>
    </xf>
    <xf numFmtId="0" fontId="9" fillId="6" borderId="0" xfId="2" applyFont="1" applyFill="1" applyBorder="1" applyAlignment="1" applyProtection="1">
      <alignment horizontal="left" vertical="center"/>
    </xf>
    <xf numFmtId="0" fontId="4" fillId="4" borderId="0" xfId="0" applyFont="1" applyFill="1"/>
    <xf numFmtId="0" fontId="5" fillId="0" borderId="0" xfId="0" applyFont="1"/>
    <xf numFmtId="0" fontId="12" fillId="0" borderId="0" xfId="0" applyFont="1"/>
    <xf numFmtId="0" fontId="5" fillId="4" borderId="0" xfId="0" applyFont="1" applyFill="1" applyAlignment="1">
      <alignment vertical="center"/>
    </xf>
    <xf numFmtId="0" fontId="5" fillId="4" borderId="39" xfId="0" applyFont="1" applyFill="1" applyBorder="1" applyAlignment="1">
      <alignment vertical="center"/>
    </xf>
    <xf numFmtId="0" fontId="12" fillId="0" borderId="0" xfId="0" applyFont="1" applyAlignment="1">
      <alignment vertical="top"/>
    </xf>
    <xf numFmtId="0" fontId="7" fillId="6" borderId="1" xfId="0" applyFont="1" applyFill="1" applyBorder="1"/>
    <xf numFmtId="0" fontId="4" fillId="7" borderId="24" xfId="0" applyFont="1" applyFill="1" applyBorder="1" applyAlignment="1">
      <alignment vertical="center"/>
    </xf>
    <xf numFmtId="0" fontId="4" fillId="7" borderId="21" xfId="0" applyFont="1" applyFill="1" applyBorder="1" applyAlignment="1">
      <alignment vertical="center"/>
    </xf>
    <xf numFmtId="0" fontId="4" fillId="2" borderId="41" xfId="0" applyFont="1" applyFill="1" applyBorder="1" applyAlignment="1">
      <alignment vertical="center"/>
    </xf>
    <xf numFmtId="0" fontId="4" fillId="2" borderId="24" xfId="0" applyFont="1" applyFill="1" applyBorder="1" applyAlignment="1">
      <alignment vertical="center"/>
    </xf>
    <xf numFmtId="0" fontId="4" fillId="2" borderId="46" xfId="0" applyFont="1" applyFill="1" applyBorder="1" applyAlignment="1">
      <alignment vertical="center"/>
    </xf>
    <xf numFmtId="0" fontId="4" fillId="7" borderId="16" xfId="0" applyFont="1" applyFill="1" applyBorder="1" applyAlignment="1">
      <alignment vertical="center"/>
    </xf>
    <xf numFmtId="0" fontId="4" fillId="7" borderId="46" xfId="0" applyFont="1" applyFill="1" applyBorder="1" applyAlignment="1">
      <alignment vertical="center"/>
    </xf>
    <xf numFmtId="0" fontId="4" fillId="2" borderId="16" xfId="0" applyFont="1" applyFill="1" applyBorder="1" applyAlignment="1">
      <alignment vertical="center"/>
    </xf>
    <xf numFmtId="0" fontId="4" fillId="4" borderId="16" xfId="0" applyFont="1" applyFill="1" applyBorder="1" applyAlignment="1">
      <alignment vertical="center"/>
    </xf>
    <xf numFmtId="0" fontId="4" fillId="4" borderId="24" xfId="0" applyFont="1" applyFill="1" applyBorder="1" applyAlignment="1">
      <alignment vertical="center"/>
    </xf>
    <xf numFmtId="0" fontId="4" fillId="4" borderId="46" xfId="0" applyFont="1" applyFill="1" applyBorder="1" applyAlignment="1">
      <alignment vertical="center"/>
    </xf>
    <xf numFmtId="0" fontId="4" fillId="7" borderId="55" xfId="0" applyFont="1" applyFill="1" applyBorder="1" applyAlignment="1">
      <alignment vertical="center"/>
    </xf>
    <xf numFmtId="0" fontId="4" fillId="4" borderId="39" xfId="0" applyFont="1" applyFill="1" applyBorder="1"/>
    <xf numFmtId="0" fontId="8" fillId="4" borderId="0" xfId="0" applyFont="1" applyFill="1" applyAlignment="1">
      <alignment horizontal="center"/>
    </xf>
    <xf numFmtId="0" fontId="4" fillId="4" borderId="44" xfId="0" applyFont="1" applyFill="1" applyBorder="1"/>
    <xf numFmtId="0" fontId="5" fillId="4" borderId="39" xfId="0" applyFont="1" applyFill="1" applyBorder="1"/>
    <xf numFmtId="0" fontId="5" fillId="4" borderId="0" xfId="0" applyFont="1" applyFill="1"/>
    <xf numFmtId="0" fontId="5" fillId="4" borderId="44" xfId="0" applyFont="1" applyFill="1" applyBorder="1"/>
    <xf numFmtId="0" fontId="5" fillId="4" borderId="44" xfId="0" applyFont="1" applyFill="1" applyBorder="1" applyAlignment="1">
      <alignment vertical="center"/>
    </xf>
    <xf numFmtId="0" fontId="4" fillId="4" borderId="0" xfId="0" applyFont="1" applyFill="1" applyAlignment="1">
      <alignment vertical="center"/>
    </xf>
    <xf numFmtId="0" fontId="4" fillId="4" borderId="44" xfId="0" applyFont="1" applyFill="1" applyBorder="1" applyAlignment="1">
      <alignment vertical="center"/>
    </xf>
    <xf numFmtId="0" fontId="5" fillId="0" borderId="44" xfId="0" applyFont="1" applyBorder="1"/>
    <xf numFmtId="0" fontId="15" fillId="4" borderId="0" xfId="0" applyFont="1" applyFill="1" applyAlignment="1">
      <alignment vertical="top" wrapText="1"/>
    </xf>
    <xf numFmtId="0" fontId="16" fillId="4" borderId="0" xfId="0" applyFont="1" applyFill="1"/>
    <xf numFmtId="0" fontId="16" fillId="4" borderId="44" xfId="0" applyFont="1" applyFill="1" applyBorder="1"/>
    <xf numFmtId="0" fontId="5" fillId="8" borderId="11" xfId="0" applyFont="1" applyFill="1" applyBorder="1" applyAlignment="1">
      <alignment vertical="center"/>
    </xf>
    <xf numFmtId="0" fontId="5" fillId="8" borderId="47" xfId="0" applyFont="1" applyFill="1" applyBorder="1" applyAlignment="1">
      <alignment vertical="center"/>
    </xf>
    <xf numFmtId="0" fontId="4" fillId="10" borderId="11" xfId="0" applyFont="1" applyFill="1" applyBorder="1"/>
    <xf numFmtId="0" fontId="4" fillId="10" borderId="47" xfId="0" applyFont="1" applyFill="1" applyBorder="1"/>
    <xf numFmtId="0" fontId="11" fillId="9" borderId="11" xfId="0" applyFont="1" applyFill="1" applyBorder="1" applyAlignment="1">
      <alignment horizontal="center" vertical="center"/>
    </xf>
    <xf numFmtId="0" fontId="11" fillId="9" borderId="47" xfId="0" applyFont="1" applyFill="1" applyBorder="1" applyAlignment="1">
      <alignment horizontal="center" vertical="center"/>
    </xf>
    <xf numFmtId="0" fontId="5" fillId="8" borderId="12" xfId="0" applyFont="1" applyFill="1" applyBorder="1" applyAlignment="1">
      <alignment vertical="center"/>
    </xf>
    <xf numFmtId="0" fontId="5" fillId="8" borderId="8" xfId="0" applyFont="1" applyFill="1" applyBorder="1" applyAlignment="1">
      <alignment vertical="center"/>
    </xf>
    <xf numFmtId="0" fontId="5" fillId="8" borderId="48" xfId="0" applyFont="1" applyFill="1" applyBorder="1" applyAlignment="1">
      <alignment vertical="center"/>
    </xf>
    <xf numFmtId="0" fontId="4" fillId="10" borderId="8" xfId="0" applyFont="1" applyFill="1" applyBorder="1"/>
    <xf numFmtId="0" fontId="4" fillId="10" borderId="48" xfId="0" applyFont="1" applyFill="1" applyBorder="1"/>
    <xf numFmtId="0" fontId="5" fillId="8" borderId="34" xfId="0" applyFont="1" applyFill="1" applyBorder="1" applyAlignment="1">
      <alignment vertical="center"/>
    </xf>
    <xf numFmtId="0" fontId="11" fillId="9" borderId="8" xfId="0" applyFont="1" applyFill="1" applyBorder="1" applyAlignment="1">
      <alignment horizontal="center" vertical="center"/>
    </xf>
    <xf numFmtId="0" fontId="11" fillId="9" borderId="48" xfId="0" applyFont="1" applyFill="1" applyBorder="1" applyAlignment="1">
      <alignment horizontal="center" vertical="center"/>
    </xf>
    <xf numFmtId="0" fontId="5" fillId="8" borderId="15" xfId="0" applyFont="1" applyFill="1" applyBorder="1" applyAlignment="1">
      <alignment vertical="center"/>
    </xf>
    <xf numFmtId="0" fontId="4" fillId="5" borderId="0" xfId="0" applyFont="1" applyFill="1"/>
    <xf numFmtId="0" fontId="4" fillId="5" borderId="39" xfId="0" applyFont="1" applyFill="1" applyBorder="1"/>
    <xf numFmtId="0" fontId="4" fillId="5" borderId="44" xfId="0" applyFont="1" applyFill="1" applyBorder="1"/>
    <xf numFmtId="0" fontId="4" fillId="10" borderId="44" xfId="0" applyFont="1" applyFill="1" applyBorder="1"/>
    <xf numFmtId="0" fontId="11" fillId="9" borderId="44" xfId="0" applyFont="1" applyFill="1" applyBorder="1" applyAlignment="1">
      <alignment horizontal="center" vertical="center"/>
    </xf>
    <xf numFmtId="0" fontId="4" fillId="5" borderId="13" xfId="0" applyFont="1" applyFill="1" applyBorder="1"/>
    <xf numFmtId="0" fontId="4" fillId="5" borderId="8" xfId="0" applyFont="1" applyFill="1" applyBorder="1"/>
    <xf numFmtId="0" fontId="8" fillId="5" borderId="8" xfId="0" applyFont="1" applyFill="1" applyBorder="1" applyAlignment="1">
      <alignment horizontal="center"/>
    </xf>
    <xf numFmtId="0" fontId="4" fillId="5" borderId="43" xfId="0" applyFont="1" applyFill="1" applyBorder="1"/>
    <xf numFmtId="0" fontId="4" fillId="5" borderId="48" xfId="0" applyFont="1" applyFill="1" applyBorder="1"/>
    <xf numFmtId="0" fontId="4" fillId="13" borderId="8" xfId="0" applyFont="1" applyFill="1" applyBorder="1"/>
    <xf numFmtId="0" fontId="4" fillId="5" borderId="15" xfId="0" applyFont="1" applyFill="1" applyBorder="1"/>
    <xf numFmtId="0" fontId="5" fillId="8" borderId="42" xfId="0" applyFont="1" applyFill="1" applyBorder="1" applyAlignment="1">
      <alignment vertical="center"/>
    </xf>
    <xf numFmtId="0" fontId="5" fillId="8" borderId="43" xfId="0" applyFont="1" applyFill="1" applyBorder="1" applyAlignment="1">
      <alignment vertical="center"/>
    </xf>
    <xf numFmtId="0" fontId="5" fillId="5" borderId="39" xfId="0" applyFont="1" applyFill="1" applyBorder="1"/>
    <xf numFmtId="0" fontId="5" fillId="5" borderId="44" xfId="0" applyFont="1" applyFill="1" applyBorder="1"/>
    <xf numFmtId="0" fontId="5" fillId="5" borderId="8" xfId="0" applyFont="1" applyFill="1" applyBorder="1"/>
    <xf numFmtId="0" fontId="5" fillId="5" borderId="43" xfId="0" applyFont="1" applyFill="1" applyBorder="1"/>
    <xf numFmtId="0" fontId="5" fillId="5" borderId="48" xfId="0" applyFont="1" applyFill="1" applyBorder="1"/>
    <xf numFmtId="0" fontId="5" fillId="8" borderId="39" xfId="0" applyFont="1" applyFill="1" applyBorder="1" applyAlignment="1">
      <alignment vertical="center"/>
    </xf>
    <xf numFmtId="0" fontId="5" fillId="8" borderId="44" xfId="0" applyFont="1" applyFill="1" applyBorder="1" applyAlignment="1">
      <alignment vertical="center"/>
    </xf>
    <xf numFmtId="0" fontId="4" fillId="8" borderId="11" xfId="0" applyFont="1" applyFill="1" applyBorder="1"/>
    <xf numFmtId="0" fontId="4" fillId="8" borderId="47" xfId="0" applyFont="1" applyFill="1" applyBorder="1"/>
    <xf numFmtId="0" fontId="4" fillId="8" borderId="12" xfId="0" applyFont="1" applyFill="1" applyBorder="1"/>
    <xf numFmtId="0" fontId="4" fillId="8" borderId="0" xfId="0" applyFont="1" applyFill="1"/>
    <xf numFmtId="0" fontId="4" fillId="8" borderId="44" xfId="0" applyFont="1" applyFill="1" applyBorder="1"/>
    <xf numFmtId="0" fontId="4" fillId="8" borderId="13" xfId="0" applyFont="1" applyFill="1" applyBorder="1"/>
    <xf numFmtId="0" fontId="5" fillId="5" borderId="11" xfId="0" applyFont="1" applyFill="1" applyBorder="1"/>
    <xf numFmtId="0" fontId="5" fillId="5" borderId="47" xfId="0" applyFont="1" applyFill="1" applyBorder="1"/>
    <xf numFmtId="0" fontId="5" fillId="5" borderId="12" xfId="0" applyFont="1" applyFill="1" applyBorder="1"/>
    <xf numFmtId="0" fontId="5" fillId="5" borderId="15" xfId="0" applyFont="1" applyFill="1" applyBorder="1"/>
    <xf numFmtId="0" fontId="4" fillId="2" borderId="11" xfId="0" applyFont="1" applyFill="1" applyBorder="1"/>
    <xf numFmtId="0" fontId="4" fillId="2" borderId="47" xfId="0" applyFont="1" applyFill="1" applyBorder="1"/>
    <xf numFmtId="0" fontId="4" fillId="2" borderId="42" xfId="0" applyFont="1" applyFill="1" applyBorder="1"/>
    <xf numFmtId="0" fontId="4" fillId="2" borderId="12" xfId="0" applyFont="1" applyFill="1" applyBorder="1"/>
    <xf numFmtId="0" fontId="4" fillId="2" borderId="8" xfId="0" applyFont="1" applyFill="1" applyBorder="1"/>
    <xf numFmtId="0" fontId="4" fillId="2" borderId="48" xfId="0" applyFont="1" applyFill="1" applyBorder="1"/>
    <xf numFmtId="0" fontId="4" fillId="2" borderId="43" xfId="0" applyFont="1" applyFill="1" applyBorder="1"/>
    <xf numFmtId="0" fontId="4" fillId="2" borderId="15" xfId="0" applyFont="1" applyFill="1" applyBorder="1"/>
    <xf numFmtId="0" fontId="4" fillId="8" borderId="9" xfId="0" applyFont="1" applyFill="1" applyBorder="1"/>
    <xf numFmtId="0" fontId="4" fillId="8" borderId="56" xfId="0" applyFont="1" applyFill="1" applyBorder="1"/>
    <xf numFmtId="0" fontId="4" fillId="8" borderId="57" xfId="0" applyFont="1" applyFill="1" applyBorder="1"/>
    <xf numFmtId="0" fontId="4" fillId="10" borderId="9" xfId="0" applyFont="1" applyFill="1" applyBorder="1"/>
    <xf numFmtId="0" fontId="4" fillId="10" borderId="57" xfId="0" applyFont="1" applyFill="1" applyBorder="1"/>
    <xf numFmtId="0" fontId="4" fillId="8" borderId="10" xfId="0" applyFont="1" applyFill="1" applyBorder="1"/>
    <xf numFmtId="0" fontId="12" fillId="0" borderId="39" xfId="0" applyFont="1" applyBorder="1" applyAlignment="1">
      <alignment vertical="top"/>
    </xf>
    <xf numFmtId="0" fontId="12" fillId="0" borderId="44" xfId="0" applyFont="1" applyBorder="1" applyAlignment="1">
      <alignment vertical="top"/>
    </xf>
    <xf numFmtId="0" fontId="4" fillId="0" borderId="0" xfId="0" applyFont="1"/>
    <xf numFmtId="0" fontId="21" fillId="0" borderId="0" xfId="0" applyFont="1"/>
    <xf numFmtId="0" fontId="5" fillId="5" borderId="0" xfId="0" applyFont="1" applyFill="1"/>
    <xf numFmtId="0" fontId="5" fillId="8" borderId="0" xfId="0" applyFont="1" applyFill="1" applyAlignment="1">
      <alignment vertical="center"/>
    </xf>
    <xf numFmtId="0" fontId="7" fillId="17" borderId="61" xfId="0" applyFont="1" applyFill="1" applyBorder="1" applyAlignment="1">
      <alignment horizontal="left" vertical="center"/>
    </xf>
    <xf numFmtId="0" fontId="7" fillId="17" borderId="62" xfId="0" applyFont="1" applyFill="1" applyBorder="1" applyAlignment="1">
      <alignment horizontal="left" vertical="center"/>
    </xf>
    <xf numFmtId="0" fontId="17" fillId="18" borderId="61" xfId="2" applyFont="1" applyFill="1" applyBorder="1" applyProtection="1"/>
    <xf numFmtId="0" fontId="17" fillId="18" borderId="63" xfId="2" applyFont="1" applyFill="1" applyBorder="1" applyProtection="1"/>
    <xf numFmtId="0" fontId="17" fillId="18" borderId="64" xfId="2" applyFont="1" applyFill="1" applyBorder="1" applyProtection="1"/>
    <xf numFmtId="0" fontId="17" fillId="18" borderId="65" xfId="2" applyFont="1" applyFill="1" applyBorder="1" applyProtection="1"/>
    <xf numFmtId="0" fontId="18" fillId="17" borderId="66" xfId="2" applyFont="1" applyFill="1" applyBorder="1" applyProtection="1"/>
    <xf numFmtId="0" fontId="18" fillId="17" borderId="65" xfId="2" applyFont="1" applyFill="1" applyBorder="1" applyProtection="1"/>
    <xf numFmtId="0" fontId="18" fillId="17" borderId="62" xfId="2" applyFont="1" applyFill="1" applyBorder="1" applyProtection="1"/>
    <xf numFmtId="0" fontId="18" fillId="17" borderId="63" xfId="2" applyFont="1" applyFill="1" applyBorder="1" applyProtection="1"/>
    <xf numFmtId="0" fontId="4" fillId="2" borderId="0" xfId="0" applyFont="1" applyFill="1"/>
    <xf numFmtId="0" fontId="4" fillId="19" borderId="62" xfId="0" applyFont="1" applyFill="1" applyBorder="1"/>
    <xf numFmtId="0" fontId="5" fillId="19" borderId="62" xfId="0" applyFont="1" applyFill="1" applyBorder="1"/>
    <xf numFmtId="0" fontId="8" fillId="5" borderId="0" xfId="0" applyFont="1" applyFill="1" applyAlignment="1">
      <alignment horizontal="center"/>
    </xf>
    <xf numFmtId="0" fontId="4" fillId="10" borderId="0" xfId="0" applyFont="1" applyFill="1"/>
    <xf numFmtId="0" fontId="11" fillId="9" borderId="0" xfId="0" applyFont="1" applyFill="1" applyAlignment="1">
      <alignment horizontal="center" vertical="center"/>
    </xf>
    <xf numFmtId="0" fontId="4" fillId="8" borderId="39" xfId="0" applyFont="1" applyFill="1" applyBorder="1"/>
    <xf numFmtId="0" fontId="4" fillId="10" borderId="39" xfId="0" applyFont="1" applyFill="1" applyBorder="1"/>
    <xf numFmtId="0" fontId="11" fillId="9" borderId="39" xfId="0" applyFont="1" applyFill="1" applyBorder="1" applyAlignment="1">
      <alignment horizontal="center" vertical="center"/>
    </xf>
    <xf numFmtId="0" fontId="7" fillId="11" borderId="26" xfId="0" applyFont="1" applyFill="1" applyBorder="1" applyAlignment="1">
      <alignment horizontal="left" vertical="center"/>
    </xf>
    <xf numFmtId="0" fontId="4" fillId="8" borderId="42" xfId="0" applyFont="1" applyFill="1" applyBorder="1"/>
    <xf numFmtId="0" fontId="4" fillId="5" borderId="21" xfId="0" applyFont="1" applyFill="1" applyBorder="1"/>
    <xf numFmtId="0" fontId="4" fillId="5" borderId="2" xfId="0" applyFont="1" applyFill="1" applyBorder="1"/>
    <xf numFmtId="0" fontId="4" fillId="5" borderId="16" xfId="0" applyFont="1" applyFill="1" applyBorder="1"/>
    <xf numFmtId="0" fontId="4" fillId="5" borderId="60" xfId="0" applyFont="1" applyFill="1" applyBorder="1"/>
    <xf numFmtId="0" fontId="4" fillId="5" borderId="5" xfId="0" applyFont="1" applyFill="1" applyBorder="1"/>
    <xf numFmtId="0" fontId="4" fillId="5" borderId="69" xfId="0" applyFont="1" applyFill="1" applyBorder="1"/>
    <xf numFmtId="0" fontId="4" fillId="5" borderId="70" xfId="0" applyFont="1" applyFill="1" applyBorder="1"/>
    <xf numFmtId="0" fontId="4" fillId="5" borderId="71" xfId="0" applyFont="1" applyFill="1" applyBorder="1"/>
    <xf numFmtId="0" fontId="4" fillId="5" borderId="72" xfId="0" applyFont="1" applyFill="1" applyBorder="1"/>
    <xf numFmtId="0" fontId="4" fillId="5" borderId="73" xfId="0" applyFont="1" applyFill="1" applyBorder="1"/>
    <xf numFmtId="0" fontId="7" fillId="6" borderId="0" xfId="0" applyFont="1" applyFill="1" applyAlignment="1">
      <alignment horizontal="right" vertical="center"/>
    </xf>
    <xf numFmtId="0" fontId="4" fillId="5" borderId="59" xfId="0" applyFont="1" applyFill="1" applyBorder="1"/>
    <xf numFmtId="0" fontId="4" fillId="5" borderId="58" xfId="0" applyFont="1" applyFill="1" applyBorder="1"/>
    <xf numFmtId="0" fontId="7" fillId="11" borderId="35" xfId="0" applyFont="1" applyFill="1" applyBorder="1" applyAlignment="1">
      <alignment horizontal="left" vertical="center"/>
    </xf>
    <xf numFmtId="0" fontId="5" fillId="8" borderId="13" xfId="0" applyFont="1" applyFill="1" applyBorder="1" applyAlignment="1">
      <alignment vertical="center"/>
    </xf>
    <xf numFmtId="0" fontId="11" fillId="9" borderId="43" xfId="0" applyFont="1" applyFill="1" applyBorder="1" applyAlignment="1">
      <alignment horizontal="center" vertical="center"/>
    </xf>
    <xf numFmtId="0" fontId="4" fillId="10" borderId="38" xfId="0" applyFont="1" applyFill="1" applyBorder="1"/>
    <xf numFmtId="0" fontId="4" fillId="10" borderId="74" xfId="0" applyFont="1" applyFill="1" applyBorder="1"/>
    <xf numFmtId="0" fontId="4" fillId="10" borderId="33" xfId="0" applyFont="1" applyFill="1" applyBorder="1"/>
    <xf numFmtId="0" fontId="4" fillId="10" borderId="34" xfId="0" applyFont="1" applyFill="1" applyBorder="1"/>
    <xf numFmtId="0" fontId="11" fillId="9" borderId="42" xfId="0" applyFont="1" applyFill="1" applyBorder="1" applyAlignment="1">
      <alignment horizontal="center" vertical="center"/>
    </xf>
    <xf numFmtId="0" fontId="11" fillId="9" borderId="38" xfId="0" applyFont="1" applyFill="1" applyBorder="1" applyAlignment="1">
      <alignment horizontal="center" vertical="center"/>
    </xf>
    <xf numFmtId="0" fontId="11" fillId="9" borderId="74" xfId="0" applyFont="1" applyFill="1" applyBorder="1" applyAlignment="1">
      <alignment horizontal="center" vertical="center"/>
    </xf>
    <xf numFmtId="0" fontId="11" fillId="9" borderId="33" xfId="0" applyFont="1" applyFill="1" applyBorder="1" applyAlignment="1">
      <alignment horizontal="center" vertical="center"/>
    </xf>
    <xf numFmtId="0" fontId="11" fillId="9" borderId="34" xfId="0" applyFont="1" applyFill="1" applyBorder="1" applyAlignment="1">
      <alignment horizontal="center" vertical="center"/>
    </xf>
    <xf numFmtId="0" fontId="24" fillId="26" borderId="2" xfId="1" applyFont="1" applyFill="1" applyBorder="1" applyAlignment="1" applyProtection="1">
      <alignment horizontal="center" vertical="center"/>
      <protection locked="0"/>
    </xf>
    <xf numFmtId="0" fontId="8" fillId="22" borderId="18" xfId="1" applyFont="1" applyFill="1" applyBorder="1" applyAlignment="1" applyProtection="1">
      <alignment horizontal="center" vertical="center"/>
      <protection locked="0"/>
    </xf>
    <xf numFmtId="0" fontId="8" fillId="27" borderId="18" xfId="1" applyFont="1" applyFill="1" applyBorder="1" applyAlignment="1" applyProtection="1">
      <alignment horizontal="center" vertical="center"/>
      <protection locked="0"/>
    </xf>
    <xf numFmtId="0" fontId="8" fillId="15" borderId="5" xfId="1" applyFont="1" applyFill="1" applyBorder="1" applyAlignment="1" applyProtection="1">
      <alignment horizontal="center" vertical="center"/>
      <protection locked="0"/>
    </xf>
    <xf numFmtId="0" fontId="17" fillId="23" borderId="67" xfId="2" applyFont="1" applyFill="1" applyBorder="1" applyProtection="1"/>
    <xf numFmtId="0" fontId="17" fillId="28" borderId="67" xfId="2" applyFont="1" applyFill="1" applyBorder="1" applyProtection="1"/>
    <xf numFmtId="0" fontId="17" fillId="29" borderId="68" xfId="2" applyFont="1" applyFill="1" applyBorder="1" applyProtection="1"/>
    <xf numFmtId="49" fontId="0" fillId="0" borderId="0" xfId="0" applyNumberFormat="1" applyAlignment="1">
      <alignment horizontal="left"/>
    </xf>
    <xf numFmtId="0" fontId="0" fillId="4" borderId="0" xfId="0" applyFill="1"/>
    <xf numFmtId="0" fontId="4" fillId="4" borderId="1" xfId="0" applyFont="1" applyFill="1" applyBorder="1"/>
    <xf numFmtId="0" fontId="25" fillId="6" borderId="75" xfId="0" applyFont="1" applyFill="1" applyBorder="1"/>
    <xf numFmtId="0" fontId="0" fillId="31" borderId="0" xfId="0" applyFill="1"/>
    <xf numFmtId="0" fontId="0" fillId="0" borderId="0" xfId="0" applyAlignment="1">
      <alignment wrapText="1"/>
    </xf>
    <xf numFmtId="0" fontId="0" fillId="0" borderId="0" xfId="0" applyAlignment="1">
      <alignment horizontal="left" wrapText="1"/>
    </xf>
    <xf numFmtId="0" fontId="4" fillId="4" borderId="1" xfId="0" applyFont="1" applyFill="1" applyBorder="1" applyAlignment="1">
      <alignment horizontal="center"/>
    </xf>
    <xf numFmtId="0" fontId="4" fillId="4" borderId="1" xfId="0" applyFont="1" applyFill="1" applyBorder="1" applyAlignment="1">
      <alignment horizontal="left"/>
    </xf>
    <xf numFmtId="0" fontId="7" fillId="6" borderId="4" xfId="0" applyFont="1" applyFill="1" applyBorder="1"/>
    <xf numFmtId="165" fontId="8" fillId="5" borderId="23" xfId="0" applyNumberFormat="1" applyFont="1" applyFill="1" applyBorder="1" applyAlignment="1">
      <alignment horizontal="right" vertical="center"/>
    </xf>
    <xf numFmtId="0" fontId="10" fillId="6" borderId="14" xfId="0" applyFont="1" applyFill="1" applyBorder="1" applyAlignment="1">
      <alignment horizontal="right"/>
    </xf>
    <xf numFmtId="0" fontId="10" fillId="6" borderId="30" xfId="0" applyFont="1" applyFill="1" applyBorder="1" applyAlignment="1">
      <alignment horizontal="right"/>
    </xf>
    <xf numFmtId="165" fontId="11" fillId="5" borderId="76" xfId="0" applyNumberFormat="1" applyFont="1" applyFill="1" applyBorder="1" applyAlignment="1">
      <alignment horizontal="right" vertical="center"/>
    </xf>
    <xf numFmtId="0" fontId="0" fillId="4" borderId="0" xfId="0" applyFill="1" applyAlignment="1">
      <alignment horizontal="right"/>
    </xf>
    <xf numFmtId="0" fontId="26" fillId="4" borderId="0" xfId="0" applyFont="1" applyFill="1" applyAlignment="1">
      <alignment horizontal="right" vertical="center"/>
    </xf>
    <xf numFmtId="0" fontId="4" fillId="33" borderId="0" xfId="0" applyFont="1" applyFill="1"/>
    <xf numFmtId="0" fontId="0" fillId="33" borderId="0" xfId="0" applyFill="1"/>
    <xf numFmtId="0" fontId="4" fillId="4" borderId="13" xfId="0" applyFont="1" applyFill="1" applyBorder="1"/>
    <xf numFmtId="0" fontId="4" fillId="4" borderId="4" xfId="0" applyFont="1" applyFill="1" applyBorder="1"/>
    <xf numFmtId="0" fontId="4" fillId="4" borderId="3" xfId="0" applyFont="1" applyFill="1" applyBorder="1"/>
    <xf numFmtId="0" fontId="4" fillId="4" borderId="11" xfId="0" applyFont="1" applyFill="1" applyBorder="1"/>
    <xf numFmtId="0" fontId="4" fillId="4" borderId="12" xfId="0" applyFont="1" applyFill="1" applyBorder="1"/>
    <xf numFmtId="0" fontId="12" fillId="4" borderId="0" xfId="0" applyFont="1" applyFill="1" applyAlignment="1">
      <alignment horizontal="center"/>
    </xf>
    <xf numFmtId="0" fontId="14" fillId="4" borderId="0" xfId="0" applyFont="1" applyFill="1"/>
    <xf numFmtId="0" fontId="6" fillId="4" borderId="0" xfId="0" applyFont="1" applyFill="1"/>
    <xf numFmtId="0" fontId="12" fillId="4" borderId="0" xfId="0" applyFont="1" applyFill="1" applyAlignment="1">
      <alignment horizontal="center" vertical="center"/>
    </xf>
    <xf numFmtId="0" fontId="4" fillId="4" borderId="0" xfId="0" applyFont="1" applyFill="1" applyAlignment="1">
      <alignment horizontal="left" vertical="center" wrapText="1"/>
    </xf>
    <xf numFmtId="0" fontId="14" fillId="4" borderId="0" xfId="0" applyFont="1" applyFill="1" applyAlignment="1">
      <alignment horizontal="left"/>
    </xf>
    <xf numFmtId="0" fontId="6" fillId="4" borderId="0" xfId="0" applyFont="1" applyFill="1" applyAlignment="1">
      <alignment horizontal="left"/>
    </xf>
    <xf numFmtId="0" fontId="4" fillId="4" borderId="14" xfId="0" applyFont="1" applyFill="1" applyBorder="1"/>
    <xf numFmtId="0" fontId="4" fillId="4" borderId="8" xfId="0" applyFont="1" applyFill="1" applyBorder="1"/>
    <xf numFmtId="0" fontId="4" fillId="4" borderId="15" xfId="0" applyFont="1" applyFill="1" applyBorder="1"/>
    <xf numFmtId="0" fontId="4" fillId="2" borderId="3" xfId="0" applyFont="1" applyFill="1" applyBorder="1"/>
    <xf numFmtId="0" fontId="0" fillId="4" borderId="1" xfId="0" applyFill="1" applyBorder="1"/>
    <xf numFmtId="0" fontId="0" fillId="2" borderId="0" xfId="0" applyFill="1"/>
    <xf numFmtId="0" fontId="0" fillId="16" borderId="0" xfId="0" applyFill="1"/>
    <xf numFmtId="0" fontId="0" fillId="4" borderId="12" xfId="0" applyFill="1" applyBorder="1"/>
    <xf numFmtId="0" fontId="4" fillId="4" borderId="13" xfId="0" applyFont="1" applyFill="1" applyBorder="1" applyAlignment="1">
      <alignment vertical="center"/>
    </xf>
    <xf numFmtId="0" fontId="8" fillId="4" borderId="4" xfId="0" applyFont="1" applyFill="1" applyBorder="1" applyAlignment="1">
      <alignment horizontal="left" vertical="top"/>
    </xf>
    <xf numFmtId="0" fontId="8" fillId="4" borderId="4" xfId="0" applyFont="1" applyFill="1" applyBorder="1" applyAlignment="1">
      <alignment horizontal="left" wrapText="1"/>
    </xf>
    <xf numFmtId="0" fontId="8" fillId="30" borderId="1" xfId="0" applyFont="1" applyFill="1" applyBorder="1" applyAlignment="1">
      <alignment horizontal="center" vertical="center"/>
    </xf>
    <xf numFmtId="0" fontId="8" fillId="4" borderId="4" xfId="0" applyFont="1" applyFill="1" applyBorder="1" applyAlignment="1">
      <alignment horizontal="left" vertical="top" wrapText="1"/>
    </xf>
    <xf numFmtId="0" fontId="8" fillId="4" borderId="0" xfId="0" applyFont="1" applyFill="1" applyAlignment="1">
      <alignment horizontal="left" vertical="top" wrapText="1"/>
    </xf>
    <xf numFmtId="0" fontId="8" fillId="4" borderId="13" xfId="0" applyFont="1" applyFill="1" applyBorder="1" applyAlignment="1">
      <alignment horizontal="left" vertical="top" wrapText="1"/>
    </xf>
    <xf numFmtId="0" fontId="8" fillId="4" borderId="13" xfId="0" applyFont="1" applyFill="1" applyBorder="1" applyAlignment="1">
      <alignment vertical="top" wrapText="1"/>
    </xf>
    <xf numFmtId="0" fontId="11" fillId="4" borderId="4" xfId="0" applyFont="1" applyFill="1" applyBorder="1" applyAlignment="1">
      <alignment horizontal="left" vertical="top" wrapText="1"/>
    </xf>
    <xf numFmtId="0" fontId="11" fillId="4" borderId="13" xfId="0" applyFont="1" applyFill="1" applyBorder="1" applyAlignment="1">
      <alignment horizontal="left" vertical="top" wrapText="1"/>
    </xf>
    <xf numFmtId="0" fontId="8" fillId="4" borderId="4" xfId="0" applyFont="1" applyFill="1" applyBorder="1" applyAlignment="1">
      <alignment horizontal="left" vertical="center" wrapText="1"/>
    </xf>
    <xf numFmtId="0" fontId="8" fillId="4" borderId="1" xfId="0" applyFont="1" applyFill="1" applyBorder="1" applyAlignment="1">
      <alignment horizontal="center" vertical="top" wrapText="1"/>
    </xf>
    <xf numFmtId="0" fontId="8" fillId="4" borderId="23" xfId="0" applyFont="1" applyFill="1" applyBorder="1" applyAlignment="1">
      <alignment horizontal="center" vertical="top" wrapText="1"/>
    </xf>
    <xf numFmtId="0" fontId="8" fillId="4" borderId="1" xfId="0" applyFont="1" applyFill="1" applyBorder="1" applyAlignment="1">
      <alignment horizontal="right" vertical="center" wrapText="1"/>
    </xf>
    <xf numFmtId="0" fontId="11" fillId="38"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0" fontId="11" fillId="34" borderId="1" xfId="0" applyFont="1" applyFill="1" applyBorder="1" applyAlignment="1">
      <alignment horizontal="center" vertical="top" wrapText="1"/>
    </xf>
    <xf numFmtId="0" fontId="11" fillId="35" borderId="1" xfId="0" applyFont="1" applyFill="1" applyBorder="1" applyAlignment="1">
      <alignment horizontal="center" vertical="top" wrapText="1"/>
    </xf>
    <xf numFmtId="0" fontId="11" fillId="27" borderId="1" xfId="0" applyFont="1" applyFill="1" applyBorder="1" applyAlignment="1">
      <alignment horizontal="center" vertical="top" wrapText="1"/>
    </xf>
    <xf numFmtId="0" fontId="11" fillId="36" borderId="1" xfId="0" applyFont="1" applyFill="1" applyBorder="1" applyAlignment="1">
      <alignment horizontal="center" vertical="top" wrapText="1"/>
    </xf>
    <xf numFmtId="0" fontId="8" fillId="4" borderId="13" xfId="0" applyFont="1" applyFill="1" applyBorder="1" applyAlignment="1">
      <alignment horizontal="center" vertical="top" wrapText="1"/>
    </xf>
    <xf numFmtId="0" fontId="8" fillId="4" borderId="0" xfId="0" applyFont="1" applyFill="1" applyAlignment="1">
      <alignment horizontal="left" vertical="center" wrapText="1"/>
    </xf>
    <xf numFmtId="0" fontId="8"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2" fillId="4" borderId="13" xfId="0" applyFont="1" applyFill="1" applyBorder="1"/>
    <xf numFmtId="0" fontId="16" fillId="4" borderId="4" xfId="0" applyFont="1" applyFill="1" applyBorder="1" applyAlignment="1">
      <alignment horizontal="left" vertical="top" wrapText="1"/>
    </xf>
    <xf numFmtId="0" fontId="16" fillId="4" borderId="13" xfId="0" applyFont="1" applyFill="1" applyBorder="1" applyAlignment="1">
      <alignment horizontal="left" vertical="top" wrapText="1"/>
    </xf>
    <xf numFmtId="0" fontId="12" fillId="4" borderId="13" xfId="0" applyFont="1" applyFill="1" applyBorder="1" applyAlignment="1">
      <alignment horizontal="left" vertical="top" wrapText="1"/>
    </xf>
    <xf numFmtId="0" fontId="0" fillId="4" borderId="1" xfId="0" applyFill="1" applyBorder="1" applyAlignment="1">
      <alignment horizontal="center"/>
    </xf>
    <xf numFmtId="0" fontId="25" fillId="26" borderId="1" xfId="0" applyFont="1" applyFill="1" applyBorder="1" applyAlignment="1">
      <alignment horizontal="center" vertical="top" wrapText="1"/>
    </xf>
    <xf numFmtId="0" fontId="25" fillId="37" borderId="1" xfId="0" applyFont="1" applyFill="1" applyBorder="1" applyAlignment="1">
      <alignment horizontal="center" vertical="top" wrapText="1"/>
    </xf>
    <xf numFmtId="0" fontId="8" fillId="4" borderId="0" xfId="0" applyFont="1" applyFill="1"/>
    <xf numFmtId="0" fontId="8" fillId="4" borderId="0" xfId="0" applyFont="1" applyFill="1" applyAlignment="1">
      <alignment horizontal="left" wrapText="1"/>
    </xf>
    <xf numFmtId="0" fontId="11" fillId="4" borderId="0" xfId="0" applyFont="1" applyFill="1" applyAlignment="1">
      <alignment horizontal="left" vertical="top" wrapText="1"/>
    </xf>
    <xf numFmtId="0" fontId="8" fillId="4" borderId="0" xfId="0" applyFont="1" applyFill="1" applyAlignment="1">
      <alignment vertical="center" wrapText="1"/>
    </xf>
    <xf numFmtId="0" fontId="8" fillId="4" borderId="0" xfId="0" applyFont="1" applyFill="1" applyAlignment="1">
      <alignment horizontal="center" vertical="top" wrapText="1"/>
    </xf>
    <xf numFmtId="0" fontId="12" fillId="2" borderId="0" xfId="0" applyFont="1" applyFill="1" applyAlignment="1">
      <alignment vertical="top"/>
    </xf>
    <xf numFmtId="0" fontId="8" fillId="4" borderId="8" xfId="1" applyFont="1" applyFill="1" applyBorder="1" applyAlignment="1" applyProtection="1">
      <alignment horizontal="center" vertical="center"/>
      <protection locked="0"/>
    </xf>
    <xf numFmtId="0" fontId="33" fillId="4" borderId="0" xfId="0" applyFont="1" applyFill="1"/>
    <xf numFmtId="0" fontId="4" fillId="4" borderId="0" xfId="0" applyFont="1" applyFill="1" applyAlignment="1">
      <alignment wrapText="1"/>
    </xf>
    <xf numFmtId="0" fontId="25" fillId="6" borderId="75" xfId="0" applyFont="1" applyFill="1" applyBorder="1" applyAlignment="1">
      <alignment wrapText="1"/>
    </xf>
    <xf numFmtId="0" fontId="0" fillId="4" borderId="1" xfId="0" applyFill="1" applyBorder="1" applyAlignment="1">
      <alignment wrapText="1"/>
    </xf>
    <xf numFmtId="0" fontId="4" fillId="4" borderId="1" xfId="0" applyFont="1" applyFill="1" applyBorder="1" applyAlignment="1">
      <alignment wrapText="1"/>
    </xf>
    <xf numFmtId="0" fontId="20" fillId="32" borderId="78" xfId="0" applyFont="1" applyFill="1" applyBorder="1" applyAlignment="1">
      <alignment vertical="center"/>
    </xf>
    <xf numFmtId="0" fontId="17" fillId="18" borderId="66" xfId="2" applyFont="1" applyFill="1" applyBorder="1" applyProtection="1"/>
    <xf numFmtId="0" fontId="32" fillId="39" borderId="65" xfId="2" applyFont="1" applyFill="1" applyBorder="1" applyProtection="1"/>
    <xf numFmtId="0" fontId="11" fillId="4" borderId="0" xfId="0" applyFont="1" applyFill="1" applyAlignment="1">
      <alignment horizontal="left" vertical="center" wrapText="1"/>
    </xf>
    <xf numFmtId="0" fontId="16" fillId="4" borderId="0" xfId="0" applyFont="1" applyFill="1" applyAlignment="1">
      <alignment horizontal="left" vertical="top" wrapText="1"/>
    </xf>
    <xf numFmtId="0" fontId="12" fillId="4" borderId="0" xfId="0" applyFont="1" applyFill="1" applyAlignment="1">
      <alignment horizontal="left" vertical="top" wrapText="1"/>
    </xf>
    <xf numFmtId="0" fontId="8" fillId="15" borderId="58" xfId="1" applyFont="1" applyFill="1" applyBorder="1" applyAlignment="1" applyProtection="1">
      <alignment horizontal="center" vertical="center"/>
    </xf>
    <xf numFmtId="0" fontId="8" fillId="22" borderId="77" xfId="1" applyFont="1" applyFill="1" applyBorder="1" applyAlignment="1" applyProtection="1">
      <alignment horizontal="center" vertical="center"/>
    </xf>
    <xf numFmtId="0" fontId="8" fillId="27" borderId="77" xfId="1" applyFont="1" applyFill="1" applyBorder="1" applyAlignment="1" applyProtection="1">
      <alignment horizontal="center" vertical="center"/>
    </xf>
    <xf numFmtId="0" fontId="24" fillId="26" borderId="77" xfId="1" applyFont="1" applyFill="1" applyBorder="1" applyAlignment="1" applyProtection="1">
      <alignment horizontal="center" vertical="center"/>
    </xf>
    <xf numFmtId="0" fontId="14" fillId="4" borderId="0" xfId="0" applyFont="1" applyFill="1"/>
    <xf numFmtId="0" fontId="6" fillId="4" borderId="0" xfId="0" applyFont="1" applyFill="1"/>
    <xf numFmtId="49" fontId="4" fillId="4" borderId="6" xfId="0" applyNumberFormat="1" applyFont="1" applyFill="1" applyBorder="1" applyAlignment="1" applyProtection="1">
      <alignment horizontal="left" vertical="center" wrapText="1"/>
      <protection locked="0"/>
    </xf>
    <xf numFmtId="49" fontId="4" fillId="4" borderId="9" xfId="0" applyNumberFormat="1" applyFont="1" applyFill="1" applyBorder="1" applyAlignment="1" applyProtection="1">
      <alignment horizontal="left" vertical="center" wrapText="1"/>
      <protection locked="0"/>
    </xf>
    <xf numFmtId="49" fontId="4" fillId="4" borderId="10" xfId="0" applyNumberFormat="1" applyFont="1" applyFill="1" applyBorder="1" applyAlignment="1" applyProtection="1">
      <alignment horizontal="left" vertical="center" wrapText="1"/>
      <protection locked="0"/>
    </xf>
    <xf numFmtId="49" fontId="4" fillId="4" borderId="10" xfId="0" applyNumberFormat="1" applyFont="1" applyFill="1" applyBorder="1" applyAlignment="1" applyProtection="1">
      <alignment wrapText="1"/>
      <protection locked="0"/>
    </xf>
    <xf numFmtId="0" fontId="14" fillId="4" borderId="4" xfId="0" applyFont="1" applyFill="1" applyBorder="1" applyAlignment="1">
      <alignment horizontal="center" vertical="center"/>
    </xf>
    <xf numFmtId="0" fontId="14" fillId="4" borderId="0" xfId="0" applyFont="1" applyFill="1" applyAlignment="1">
      <alignment horizontal="center" vertical="center"/>
    </xf>
    <xf numFmtId="0" fontId="14" fillId="4" borderId="13" xfId="0" applyFont="1" applyFill="1" applyBorder="1" applyAlignment="1">
      <alignment horizontal="center" vertical="center"/>
    </xf>
    <xf numFmtId="0" fontId="12" fillId="4" borderId="4" xfId="0" applyFont="1" applyFill="1" applyBorder="1" applyAlignment="1">
      <alignment horizontal="center"/>
    </xf>
    <xf numFmtId="0" fontId="12" fillId="4" borderId="0" xfId="0" applyFont="1" applyFill="1" applyAlignment="1">
      <alignment horizontal="center"/>
    </xf>
    <xf numFmtId="0" fontId="12" fillId="4" borderId="13" xfId="0" applyFont="1" applyFill="1" applyBorder="1" applyAlignment="1">
      <alignment horizontal="center"/>
    </xf>
    <xf numFmtId="0" fontId="22" fillId="2" borderId="4" xfId="0" applyFont="1" applyFill="1" applyBorder="1" applyAlignment="1">
      <alignment horizontal="center" vertical="center"/>
    </xf>
    <xf numFmtId="0" fontId="4" fillId="2" borderId="0" xfId="0" applyFont="1" applyFill="1"/>
    <xf numFmtId="0" fontId="4" fillId="2" borderId="13" xfId="0" applyFont="1" applyFill="1" applyBorder="1"/>
    <xf numFmtId="0" fontId="4" fillId="2" borderId="4" xfId="0" applyFont="1" applyFill="1" applyBorder="1"/>
    <xf numFmtId="0" fontId="4" fillId="2" borderId="14" xfId="0" applyFont="1" applyFill="1" applyBorder="1"/>
    <xf numFmtId="0" fontId="4" fillId="2" borderId="8" xfId="0" applyFont="1" applyFill="1" applyBorder="1"/>
    <xf numFmtId="0" fontId="4" fillId="2" borderId="15" xfId="0" applyFont="1" applyFill="1" applyBorder="1"/>
    <xf numFmtId="0" fontId="4" fillId="4" borderId="6"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0" xfId="0" applyFont="1" applyFill="1"/>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4" fillId="2" borderId="13" xfId="0" applyFont="1" applyFill="1" applyBorder="1" applyAlignment="1">
      <alignment horizontal="center" vertical="center"/>
    </xf>
    <xf numFmtId="0" fontId="21" fillId="2" borderId="4" xfId="0" applyFont="1" applyFill="1" applyBorder="1" applyAlignment="1">
      <alignment horizontal="left" vertical="center" wrapText="1"/>
    </xf>
    <xf numFmtId="0" fontId="4" fillId="2" borderId="0" xfId="0" applyFont="1" applyFill="1" applyAlignment="1">
      <alignment horizontal="left" vertical="center"/>
    </xf>
    <xf numFmtId="0" fontId="4" fillId="2" borderId="13" xfId="0" applyFont="1" applyFill="1" applyBorder="1" applyAlignment="1">
      <alignment horizontal="left" vertical="center"/>
    </xf>
    <xf numFmtId="0" fontId="4" fillId="2" borderId="4" xfId="0" applyFont="1" applyFill="1" applyBorder="1" applyAlignment="1">
      <alignment horizontal="left" vertical="center"/>
    </xf>
    <xf numFmtId="0" fontId="14" fillId="2" borderId="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21" fillId="0" borderId="0" xfId="0" applyFont="1"/>
    <xf numFmtId="0" fontId="14" fillId="4" borderId="0" xfId="0" applyFont="1" applyFill="1" applyAlignment="1">
      <alignment horizontal="center"/>
    </xf>
    <xf numFmtId="0" fontId="22" fillId="0" borderId="0" xfId="0" applyFont="1" applyAlignment="1">
      <alignment horizontal="center" vertical="center"/>
    </xf>
    <xf numFmtId="0" fontId="14" fillId="4" borderId="0" xfId="0" applyFont="1" applyFill="1" applyAlignment="1">
      <alignment horizontal="left"/>
    </xf>
    <xf numFmtId="0" fontId="6" fillId="4" borderId="0" xfId="0" applyFont="1" applyFill="1" applyAlignment="1">
      <alignment horizontal="left"/>
    </xf>
    <xf numFmtId="164" fontId="4" fillId="4" borderId="6" xfId="0" applyNumberFormat="1" applyFont="1" applyFill="1" applyBorder="1" applyAlignment="1" applyProtection="1">
      <alignment horizontal="left" vertical="center"/>
      <protection locked="0"/>
    </xf>
    <xf numFmtId="164" fontId="4" fillId="4" borderId="9" xfId="0" applyNumberFormat="1" applyFont="1" applyFill="1" applyBorder="1" applyAlignment="1" applyProtection="1">
      <alignment horizontal="left" vertical="center"/>
      <protection locked="0"/>
    </xf>
    <xf numFmtId="164" fontId="4" fillId="4" borderId="10" xfId="0" applyNumberFormat="1" applyFont="1" applyFill="1" applyBorder="1" applyAlignment="1" applyProtection="1">
      <alignment horizontal="left" vertical="center"/>
      <protection locked="0"/>
    </xf>
    <xf numFmtId="0" fontId="12" fillId="4" borderId="0" xfId="0" applyFont="1" applyFill="1" applyAlignment="1">
      <alignment horizontal="center" vertical="center"/>
    </xf>
    <xf numFmtId="0" fontId="4" fillId="4" borderId="6"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8" fillId="4" borderId="4"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3" xfId="0" applyFont="1" applyFill="1" applyBorder="1" applyAlignment="1">
      <alignment horizontal="left" vertical="center" wrapText="1"/>
    </xf>
    <xf numFmtId="0" fontId="27" fillId="4" borderId="0" xfId="0" applyFont="1" applyFill="1" applyAlignment="1">
      <alignment horizontal="left"/>
    </xf>
    <xf numFmtId="0" fontId="22" fillId="4" borderId="4" xfId="0" applyFont="1" applyFill="1" applyBorder="1" applyAlignment="1">
      <alignment horizontal="left" vertical="top"/>
    </xf>
    <xf numFmtId="0" fontId="23" fillId="4" borderId="0" xfId="0" applyFont="1" applyFill="1" applyAlignment="1">
      <alignment vertical="top"/>
    </xf>
    <xf numFmtId="0" fontId="4" fillId="4" borderId="0" xfId="0" applyFont="1" applyFill="1" applyAlignment="1">
      <alignment vertical="top"/>
    </xf>
    <xf numFmtId="0" fontId="14" fillId="4" borderId="3" xfId="0" applyFont="1" applyFill="1" applyBorder="1" applyAlignment="1">
      <alignment horizontal="center" vertical="center"/>
    </xf>
    <xf numFmtId="0" fontId="14" fillId="4" borderId="11" xfId="0" applyFont="1" applyFill="1" applyBorder="1" applyAlignment="1">
      <alignment horizontal="center" vertical="center"/>
    </xf>
    <xf numFmtId="0" fontId="8" fillId="4" borderId="4" xfId="0" applyFont="1" applyFill="1" applyBorder="1" applyAlignment="1">
      <alignment horizontal="left" wrapText="1"/>
    </xf>
    <xf numFmtId="0" fontId="8" fillId="4" borderId="0" xfId="0" applyFont="1" applyFill="1" applyAlignment="1">
      <alignment horizontal="left" wrapText="1"/>
    </xf>
    <xf numFmtId="0" fontId="8" fillId="4" borderId="4" xfId="0" applyFont="1" applyFill="1" applyBorder="1" applyAlignment="1">
      <alignment horizontal="left" vertical="top"/>
    </xf>
    <xf numFmtId="0" fontId="8" fillId="4" borderId="0" xfId="0" applyFont="1" applyFill="1"/>
    <xf numFmtId="0" fontId="8" fillId="4" borderId="4" xfId="0" applyFont="1" applyFill="1" applyBorder="1" applyAlignment="1">
      <alignment horizontal="left" vertical="top" wrapText="1"/>
    </xf>
    <xf numFmtId="0" fontId="8" fillId="4" borderId="0" xfId="0" applyFont="1" applyFill="1" applyAlignment="1">
      <alignment horizontal="left" vertical="top" wrapText="1"/>
    </xf>
    <xf numFmtId="0" fontId="8" fillId="4" borderId="13" xfId="0" applyFont="1" applyFill="1" applyBorder="1" applyAlignment="1">
      <alignment horizontal="left" vertical="top" wrapText="1"/>
    </xf>
    <xf numFmtId="0" fontId="22" fillId="4" borderId="4" xfId="0" applyFont="1" applyFill="1" applyBorder="1" applyAlignment="1">
      <alignment horizontal="center" vertical="top" wrapText="1"/>
    </xf>
    <xf numFmtId="0" fontId="22" fillId="4" borderId="0" xfId="0" applyFont="1" applyFill="1" applyAlignment="1">
      <alignment horizontal="center" vertical="top" wrapText="1"/>
    </xf>
    <xf numFmtId="0" fontId="16" fillId="4" borderId="4"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13" xfId="0" applyFont="1" applyFill="1" applyBorder="1" applyAlignment="1">
      <alignment horizontal="left" vertical="top" wrapText="1"/>
    </xf>
    <xf numFmtId="0" fontId="11" fillId="4" borderId="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13" xfId="0" applyFont="1" applyFill="1" applyBorder="1" applyAlignment="1">
      <alignment horizontal="left" vertical="center" wrapText="1"/>
    </xf>
    <xf numFmtId="0" fontId="19" fillId="12" borderId="28" xfId="2" applyFont="1" applyBorder="1" applyAlignment="1" applyProtection="1">
      <alignment horizontal="center" vertical="center"/>
      <protection locked="0"/>
    </xf>
    <xf numFmtId="0" fontId="19" fillId="12" borderId="30" xfId="2" applyFont="1" applyBorder="1" applyAlignment="1" applyProtection="1">
      <alignment horizontal="center" vertical="center"/>
      <protection locked="0"/>
    </xf>
    <xf numFmtId="0" fontId="25" fillId="25" borderId="1"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29" xfId="0" applyFont="1" applyFill="1" applyBorder="1" applyAlignment="1">
      <alignment horizontal="center" vertical="center"/>
    </xf>
    <xf numFmtId="0" fontId="13" fillId="8" borderId="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8" xfId="0" applyFont="1" applyFill="1" applyBorder="1" applyAlignment="1">
      <alignment horizontal="center" vertical="center"/>
    </xf>
    <xf numFmtId="0" fontId="15" fillId="5" borderId="38" xfId="0" applyFont="1" applyFill="1" applyBorder="1" applyAlignment="1">
      <alignment horizontal="center" wrapText="1"/>
    </xf>
    <xf numFmtId="0" fontId="15" fillId="5" borderId="11" xfId="0" applyFont="1" applyFill="1" applyBorder="1" applyAlignment="1">
      <alignment horizontal="center" wrapText="1"/>
    </xf>
    <xf numFmtId="0" fontId="15" fillId="5" borderId="33" xfId="0" applyFont="1" applyFill="1" applyBorder="1" applyAlignment="1">
      <alignment horizontal="center" wrapText="1"/>
    </xf>
    <xf numFmtId="0" fontId="15" fillId="5" borderId="8" xfId="0" applyFont="1" applyFill="1" applyBorder="1" applyAlignment="1">
      <alignment horizontal="center" wrapText="1"/>
    </xf>
    <xf numFmtId="0" fontId="13" fillId="5" borderId="31" xfId="0" applyFont="1" applyFill="1" applyBorder="1" applyAlignment="1">
      <alignment horizontal="center" vertical="center"/>
    </xf>
    <xf numFmtId="0" fontId="7" fillId="20" borderId="3" xfId="0" applyFont="1" applyFill="1" applyBorder="1" applyAlignment="1">
      <alignment horizontal="left" vertical="center"/>
    </xf>
    <xf numFmtId="0" fontId="7" fillId="20" borderId="14" xfId="0" applyFont="1" applyFill="1" applyBorder="1" applyAlignment="1">
      <alignment horizontal="left" vertical="center"/>
    </xf>
    <xf numFmtId="0" fontId="7" fillId="20" borderId="11" xfId="0" applyFont="1" applyFill="1" applyBorder="1" applyAlignment="1">
      <alignment horizontal="left"/>
    </xf>
    <xf numFmtId="0" fontId="7" fillId="20" borderId="8" xfId="0" applyFont="1" applyFill="1" applyBorder="1" applyAlignment="1">
      <alignment horizontal="left"/>
    </xf>
    <xf numFmtId="0" fontId="7" fillId="21" borderId="61" xfId="0" applyFont="1" applyFill="1" applyBorder="1" applyAlignment="1">
      <alignment horizontal="left"/>
    </xf>
    <xf numFmtId="0" fontId="7" fillId="21" borderId="63" xfId="0" applyFont="1" applyFill="1" applyBorder="1" applyAlignment="1">
      <alignment horizontal="left"/>
    </xf>
    <xf numFmtId="0" fontId="13" fillId="24" borderId="31" xfId="0" applyFont="1" applyFill="1" applyBorder="1" applyAlignment="1">
      <alignment horizontal="right" vertical="top"/>
    </xf>
    <xf numFmtId="0" fontId="13" fillId="24" borderId="29" xfId="0" applyFont="1" applyFill="1" applyBorder="1" applyAlignment="1">
      <alignment horizontal="right" vertical="top"/>
    </xf>
    <xf numFmtId="0" fontId="9" fillId="6" borderId="11" xfId="2" applyFont="1" applyFill="1" applyBorder="1" applyAlignment="1" applyProtection="1">
      <alignment horizontal="left" vertical="center"/>
    </xf>
    <xf numFmtId="0" fontId="9" fillId="6" borderId="8" xfId="2" applyFont="1" applyFill="1" applyBorder="1" applyAlignment="1" applyProtection="1">
      <alignment horizontal="left" vertical="center"/>
    </xf>
    <xf numFmtId="0" fontId="13" fillId="24" borderId="31" xfId="0" applyFont="1" applyFill="1" applyBorder="1" applyAlignment="1">
      <alignment horizontal="left"/>
    </xf>
    <xf numFmtId="0" fontId="13" fillId="24" borderId="29" xfId="0" applyFont="1" applyFill="1" applyBorder="1" applyAlignment="1">
      <alignment horizontal="left"/>
    </xf>
    <xf numFmtId="0" fontId="13" fillId="8" borderId="31" xfId="0" applyFont="1" applyFill="1" applyBorder="1" applyAlignment="1">
      <alignment horizontal="center" vertical="center"/>
    </xf>
    <xf numFmtId="0" fontId="13" fillId="8" borderId="29"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 xfId="0" applyFont="1" applyFill="1" applyBorder="1" applyAlignment="1">
      <alignment horizontal="center" vertical="center"/>
    </xf>
    <xf numFmtId="0" fontId="11" fillId="8" borderId="1" xfId="0" applyFont="1" applyFill="1" applyBorder="1" applyAlignment="1">
      <alignment horizontal="center" vertical="center"/>
    </xf>
    <xf numFmtId="0" fontId="11" fillId="24" borderId="1" xfId="0" applyFont="1" applyFill="1" applyBorder="1" applyAlignment="1">
      <alignment horizontal="center" vertical="center"/>
    </xf>
    <xf numFmtId="0" fontId="13" fillId="24" borderId="1" xfId="0" applyFont="1" applyFill="1" applyBorder="1" applyAlignment="1">
      <alignment horizontal="center" vertical="center"/>
    </xf>
    <xf numFmtId="0" fontId="13" fillId="24" borderId="31" xfId="0" applyFont="1" applyFill="1" applyBorder="1" applyAlignment="1">
      <alignment horizontal="center" vertical="center"/>
    </xf>
    <xf numFmtId="0" fontId="13" fillId="24" borderId="29"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54"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2" borderId="1" xfId="0" applyFont="1" applyFill="1" applyBorder="1" applyAlignment="1">
      <alignment horizontal="center" vertical="center"/>
    </xf>
    <xf numFmtId="0" fontId="4" fillId="7" borderId="1"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53" xfId="0" applyFont="1" applyFill="1" applyBorder="1" applyAlignment="1">
      <alignment horizontal="center" vertical="center"/>
    </xf>
    <xf numFmtId="0" fontId="13" fillId="7" borderId="52"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53" xfId="0" applyFont="1" applyFill="1" applyBorder="1" applyAlignment="1">
      <alignment horizontal="center" vertical="center"/>
    </xf>
    <xf numFmtId="0" fontId="4" fillId="7" borderId="23" xfId="0" applyFont="1" applyFill="1" applyBorder="1" applyAlignment="1">
      <alignment horizontal="center" vertical="center"/>
    </xf>
    <xf numFmtId="0" fontId="13" fillId="2" borderId="51" xfId="0" applyFont="1" applyFill="1" applyBorder="1" applyAlignment="1">
      <alignment horizontal="center" vertical="center"/>
    </xf>
    <xf numFmtId="0" fontId="4" fillId="2" borderId="45" xfId="0" applyFont="1" applyFill="1" applyBorder="1" applyAlignment="1">
      <alignment horizontal="center" vertical="center"/>
    </xf>
    <xf numFmtId="0" fontId="4" fillId="4" borderId="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53" xfId="0" applyFont="1" applyFill="1" applyBorder="1" applyAlignment="1">
      <alignment horizontal="center" vertical="center"/>
    </xf>
    <xf numFmtId="0" fontId="4" fillId="7" borderId="45" xfId="0" applyFont="1" applyFill="1" applyBorder="1" applyAlignment="1">
      <alignment horizontal="center" vertical="center"/>
    </xf>
    <xf numFmtId="0" fontId="13" fillId="7" borderId="51"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49"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27" xfId="0" applyFont="1" applyFill="1" applyBorder="1" applyAlignment="1">
      <alignment horizontal="center" vertical="center"/>
    </xf>
    <xf numFmtId="0" fontId="7" fillId="11" borderId="38"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13"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7" fillId="11" borderId="3" xfId="0" applyFont="1" applyFill="1" applyBorder="1" applyAlignment="1">
      <alignment horizontal="left" vertical="center"/>
    </xf>
    <xf numFmtId="0" fontId="7" fillId="11" borderId="14" xfId="0" applyFont="1" applyFill="1" applyBorder="1" applyAlignment="1">
      <alignment horizontal="left" vertical="center"/>
    </xf>
    <xf numFmtId="0" fontId="8" fillId="4" borderId="11" xfId="1" applyFont="1" applyFill="1" applyBorder="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27" fillId="4" borderId="6" xfId="0" applyFont="1" applyFill="1" applyBorder="1" applyAlignment="1">
      <alignment horizontal="center" vertical="center"/>
    </xf>
    <xf numFmtId="0" fontId="27" fillId="4" borderId="9"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4" fillId="4" borderId="0" xfId="0" applyFont="1" applyFill="1" applyAlignment="1">
      <alignment horizontal="center" wrapText="1"/>
    </xf>
    <xf numFmtId="0" fontId="0" fillId="5" borderId="3"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4" fillId="4" borderId="0" xfId="0" applyFont="1" applyFill="1" applyAlignment="1">
      <alignment horizontal="left" vertical="top" wrapText="1"/>
    </xf>
    <xf numFmtId="0" fontId="4" fillId="4" borderId="0" xfId="0" applyFont="1" applyFill="1" applyAlignment="1">
      <alignment horizontal="left" wrapText="1"/>
    </xf>
    <xf numFmtId="0" fontId="4" fillId="4" borderId="0" xfId="0" applyFont="1" applyFill="1" applyAlignment="1">
      <alignment horizontal="center"/>
    </xf>
    <xf numFmtId="0" fontId="3" fillId="6" borderId="0" xfId="0" applyFont="1" applyFill="1"/>
    <xf numFmtId="0" fontId="0" fillId="0" borderId="0" xfId="0"/>
  </cellXfs>
  <cellStyles count="3">
    <cellStyle name="Bad" xfId="2" builtinId="27"/>
    <cellStyle name="Neutral" xfId="1" builtinId="28"/>
    <cellStyle name="Normal" xfId="0" builtinId="0"/>
  </cellStyles>
  <dxfs count="174">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numFmt numFmtId="0" formatCode="General"/>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numFmt numFmtId="0" formatCode="General"/>
    </dxf>
    <dxf>
      <numFmt numFmtId="0" formatCode="General"/>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solid">
          <fgColor indexed="64"/>
          <bgColor theme="2"/>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0000000000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u/>
      </font>
    </dxf>
    <dxf>
      <font>
        <b val="0"/>
        <i val="0"/>
        <u/>
      </font>
    </dxf>
    <dxf>
      <font>
        <b val="0"/>
        <i val="0"/>
        <u/>
      </font>
    </dxf>
    <dxf>
      <font>
        <b val="0"/>
        <i val="0"/>
        <u/>
      </font>
    </dxf>
    <dxf>
      <font>
        <b val="0"/>
        <i val="0"/>
        <u/>
      </font>
    </dxf>
    <dxf>
      <font>
        <b val="0"/>
        <i val="0"/>
        <u/>
      </font>
    </dxf>
    <dxf>
      <font>
        <b val="0"/>
        <i val="0"/>
        <u/>
      </font>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009999"/>
        </patternFill>
      </fill>
    </dxf>
    <dxf>
      <fill>
        <patternFill>
          <bgColor theme="9" tint="0.59996337778862885"/>
        </patternFill>
      </fill>
    </dxf>
    <dxf>
      <font>
        <color theme="1"/>
      </font>
      <fill>
        <patternFill>
          <bgColor theme="9" tint="0.59996337778862885"/>
        </patternFill>
      </fill>
    </dxf>
    <dxf>
      <font>
        <color theme="0" tint="-4.9989318521683403E-2"/>
      </font>
      <fill>
        <patternFill>
          <bgColor rgb="FF009999"/>
        </patternFill>
      </fill>
    </dxf>
    <dxf>
      <font>
        <color auto="1"/>
      </font>
      <fill>
        <patternFill>
          <bgColor theme="9" tint="0.59996337778862885"/>
        </patternFill>
      </fill>
    </dxf>
    <dxf>
      <font>
        <color auto="1"/>
      </font>
      <fill>
        <patternFill>
          <bgColor rgb="FFFFFF66"/>
        </patternFill>
      </fill>
    </dxf>
    <dxf>
      <font>
        <color theme="0" tint="-4.9989318521683403E-2"/>
      </font>
      <fill>
        <patternFill>
          <bgColor rgb="FF009999"/>
        </patternFill>
      </fill>
    </dxf>
    <dxf>
      <fill>
        <patternFill>
          <bgColor theme="9" tint="0.59996337778862885"/>
        </patternFill>
      </fill>
    </dxf>
    <dxf>
      <font>
        <color auto="1"/>
      </font>
      <fill>
        <patternFill>
          <bgColor rgb="FFFFFF66"/>
        </patternFill>
      </fill>
    </dxf>
    <dxf>
      <font>
        <color theme="0" tint="-4.9989318521683403E-2"/>
      </font>
      <fill>
        <patternFill>
          <bgColor rgb="FF00B0F0"/>
        </patternFill>
      </fill>
    </dxf>
    <dxf>
      <fill>
        <patternFill>
          <bgColor theme="9" tint="0.59996337778862885"/>
        </patternFill>
      </fill>
    </dxf>
    <dxf>
      <font>
        <color auto="1"/>
      </font>
      <fill>
        <patternFill>
          <bgColor rgb="FFFFFF66"/>
        </patternFill>
      </fill>
    </dxf>
    <dxf>
      <font>
        <color theme="4" tint="0.79998168889431442"/>
      </font>
    </dxf>
    <dxf>
      <font>
        <color auto="1"/>
      </font>
      <fill>
        <patternFill>
          <bgColor theme="9" tint="0.59996337778862885"/>
        </patternFill>
      </fill>
    </dxf>
    <dxf>
      <font>
        <color rgb="FF9C0006"/>
      </font>
      <fill>
        <patternFill>
          <bgColor rgb="FFFFC3CA"/>
        </patternFill>
      </fill>
    </dxf>
    <dxf>
      <font>
        <color theme="1"/>
      </font>
      <fill>
        <patternFill>
          <bgColor theme="9" tint="0.59996337778862885"/>
        </patternFill>
      </fill>
    </dxf>
    <dxf>
      <font>
        <color theme="1"/>
      </font>
      <fill>
        <patternFill>
          <bgColor theme="9" tint="0.59996337778862885"/>
        </patternFill>
      </fill>
    </dxf>
    <dxf>
      <fill>
        <patternFill>
          <bgColor theme="9" tint="0.59996337778862885"/>
        </patternFill>
      </fill>
    </dxf>
    <dxf>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0" tint="-4.9989318521683403E-2"/>
      </font>
      <fill>
        <patternFill>
          <bgColor rgb="FF00B0F0"/>
        </patternFill>
      </fill>
    </dxf>
    <dxf>
      <font>
        <color theme="1"/>
      </font>
      <fill>
        <patternFill>
          <bgColor theme="9" tint="0.59996337778862885"/>
        </patternFill>
      </fill>
    </dxf>
    <dxf>
      <fill>
        <patternFill>
          <bgColor theme="9" tint="0.59996337778862885"/>
        </patternFill>
      </fill>
    </dxf>
    <dxf>
      <font>
        <color theme="0" tint="-4.9989318521683403E-2"/>
      </font>
      <fill>
        <patternFill>
          <bgColor rgb="FF00B0F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rgb="FF9C0006"/>
      </font>
      <fill>
        <patternFill>
          <bgColor rgb="FFFFC7CE"/>
        </patternFill>
      </fill>
    </dxf>
    <dxf>
      <font>
        <color theme="1"/>
      </font>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theme="0"/>
      </font>
      <fill>
        <patternFill>
          <bgColor rgb="FF009999"/>
        </patternFill>
      </fill>
    </dxf>
    <dxf>
      <font>
        <color theme="0" tint="-4.9989318521683403E-2"/>
      </font>
      <fill>
        <patternFill>
          <bgColor rgb="FF00B0F0"/>
        </patternFill>
      </fill>
    </dxf>
    <dxf>
      <fill>
        <patternFill>
          <bgColor theme="9" tint="0.59996337778862885"/>
        </patternFill>
      </fill>
    </dxf>
    <dxf>
      <font>
        <color auto="1"/>
      </font>
      <fill>
        <patternFill>
          <bgColor rgb="FFFFFF66"/>
        </patternFill>
      </fill>
    </dxf>
    <dxf>
      <fill>
        <patternFill>
          <bgColor theme="2"/>
        </patternFill>
      </fill>
    </dxf>
  </dxfs>
  <tableStyles count="0" defaultTableStyle="TableStyleMedium2" defaultPivotStyle="PivotStyleLight16"/>
  <colors>
    <mruColors>
      <color rgb="FFFFC3CA"/>
      <color rgb="FF82222D"/>
      <color rgb="FFFFFF66"/>
      <color rgb="FF009999"/>
      <color rgb="FFDC6674"/>
      <color rgb="FFF39DA7"/>
      <color rgb="FFFFCCCC"/>
      <color rgb="FFF0929D"/>
      <color rgb="FFFFC7CE"/>
      <color rgb="FFF1D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User Guide'!A1"/><Relationship Id="rId2" Type="http://schemas.openxmlformats.org/officeDocument/2006/relationships/image" Target="../media/image2.png"/><Relationship Id="rId1" Type="http://schemas.openxmlformats.org/officeDocument/2006/relationships/hyperlink" Target="#Availability!A1"/><Relationship Id="rId4" Type="http://schemas.openxmlformats.org/officeDocument/2006/relationships/hyperlink" Target="#Summary!A1"/></Relationships>
</file>

<file path=xl/drawings/_rels/drawing2.xml.rels><?xml version="1.0" encoding="UTF-8" standalone="yes"?>
<Relationships xmlns="http://schemas.openxmlformats.org/package/2006/relationships"><Relationship Id="rId3" Type="http://schemas.openxmlformats.org/officeDocument/2006/relationships/hyperlink" Target="#'GP Information'!A1"/><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3.png"/><Relationship Id="rId6" Type="http://schemas.openxmlformats.org/officeDocument/2006/relationships/image" Target="../media/image4.png"/><Relationship Id="rId5" Type="http://schemas.openxmlformats.org/officeDocument/2006/relationships/hyperlink" Target="#Summary!A1"/><Relationship Id="rId4" Type="http://schemas.openxmlformats.org/officeDocument/2006/relationships/hyperlink" Target="#Availability!A1"/></Relationships>
</file>

<file path=xl/drawings/_rels/drawing3.xml.rels><?xml version="1.0" encoding="UTF-8" standalone="yes"?>
<Relationships xmlns="http://schemas.openxmlformats.org/package/2006/relationships"><Relationship Id="rId3" Type="http://schemas.openxmlformats.org/officeDocument/2006/relationships/hyperlink" Target="#'User Guide'!A1"/><Relationship Id="rId2" Type="http://schemas.openxmlformats.org/officeDocument/2006/relationships/hyperlink" Target="#Summary!A1"/><Relationship Id="rId1" Type="http://schemas.openxmlformats.org/officeDocument/2006/relationships/hyperlink" Target="#'GP Information'!A1"/></Relationships>
</file>

<file path=xl/drawings/_rels/drawing4.xml.rels><?xml version="1.0" encoding="UTF-8" standalone="yes"?>
<Relationships xmlns="http://schemas.openxmlformats.org/package/2006/relationships"><Relationship Id="rId3" Type="http://schemas.openxmlformats.org/officeDocument/2006/relationships/hyperlink" Target="#'User Guide'!A1"/><Relationship Id="rId2" Type="http://schemas.openxmlformats.org/officeDocument/2006/relationships/hyperlink" Target="#'GP Information'!A1"/><Relationship Id="rId1" Type="http://schemas.openxmlformats.org/officeDocument/2006/relationships/image" Target="../media/image2.png"/><Relationship Id="rId4" Type="http://schemas.openxmlformats.org/officeDocument/2006/relationships/hyperlink" Target="#Availability!A1"/></Relationships>
</file>

<file path=xl/drawings/drawing1.xml><?xml version="1.0" encoding="utf-8"?>
<xdr:wsDr xmlns:xdr="http://schemas.openxmlformats.org/drawingml/2006/spreadsheetDrawing" xmlns:a="http://schemas.openxmlformats.org/drawingml/2006/main">
  <xdr:twoCellAnchor>
    <xdr:from>
      <xdr:col>1</xdr:col>
      <xdr:colOff>581025</xdr:colOff>
      <xdr:row>0</xdr:row>
      <xdr:rowOff>85725</xdr:rowOff>
    </xdr:from>
    <xdr:to>
      <xdr:col>10</xdr:col>
      <xdr:colOff>209550</xdr:colOff>
      <xdr:row>3</xdr:row>
      <xdr:rowOff>171450</xdr:rowOff>
    </xdr:to>
    <xdr:sp macro="" textlink="">
      <xdr:nvSpPr>
        <xdr:cNvPr id="2" name="TextBox 1">
          <a:extLst>
            <a:ext uri="{FF2B5EF4-FFF2-40B4-BE49-F238E27FC236}">
              <a16:creationId xmlns:a16="http://schemas.microsoft.com/office/drawing/2014/main" id="{4F21C824-49B0-4EF8-816A-D5F1735AFD84}"/>
            </a:ext>
          </a:extLst>
        </xdr:cNvPr>
        <xdr:cNvSpPr txBox="1"/>
      </xdr:nvSpPr>
      <xdr:spPr>
        <a:xfrm>
          <a:off x="962025" y="85725"/>
          <a:ext cx="5191125" cy="657225"/>
        </a:xfrm>
        <a:prstGeom prst="rect">
          <a:avLst/>
        </a:prstGeom>
        <a:noFill/>
        <a:ln w="9525" cmpd="sng">
          <a:noFill/>
        </a:ln>
        <a:effectLst>
          <a:outerShdw blurRad="50800" dist="38100" dir="13500000" algn="b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600" b="1">
              <a:solidFill>
                <a:schemeClr val="accent1">
                  <a:lumMod val="50000"/>
                </a:schemeClr>
              </a:solidFill>
              <a:latin typeface="Arial" panose="020B0604020202020204" pitchFamily="34" charset="0"/>
              <a:cs typeface="Arial" panose="020B0604020202020204" pitchFamily="34" charset="0"/>
            </a:rPr>
            <a:t>GP Tutor Availability</a:t>
          </a:r>
        </a:p>
      </xdr:txBody>
    </xdr:sp>
    <xdr:clientData/>
  </xdr:twoCellAnchor>
  <xdr:twoCellAnchor>
    <xdr:from>
      <xdr:col>4</xdr:col>
      <xdr:colOff>323850</xdr:colOff>
      <xdr:row>56</xdr:row>
      <xdr:rowOff>76200</xdr:rowOff>
    </xdr:from>
    <xdr:to>
      <xdr:col>6</xdr:col>
      <xdr:colOff>304800</xdr:colOff>
      <xdr:row>58</xdr:row>
      <xdr:rowOff>38100</xdr:rowOff>
    </xdr:to>
    <xdr:sp macro="" textlink="">
      <xdr:nvSpPr>
        <xdr:cNvPr id="3" name="Flowchart: Alternate Process 2">
          <a:hlinkClick xmlns:r="http://schemas.openxmlformats.org/officeDocument/2006/relationships" r:id="rId1" tooltip="Click this button to enter your availability"/>
          <a:extLst>
            <a:ext uri="{FF2B5EF4-FFF2-40B4-BE49-F238E27FC236}">
              <a16:creationId xmlns:a16="http://schemas.microsoft.com/office/drawing/2014/main" id="{1592B50B-CF2B-416C-BF1F-41942BBEE46F}"/>
            </a:ext>
          </a:extLst>
        </xdr:cNvPr>
        <xdr:cNvSpPr/>
      </xdr:nvSpPr>
      <xdr:spPr>
        <a:xfrm>
          <a:off x="2609850" y="8324850"/>
          <a:ext cx="1200150" cy="342900"/>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chemeClr val="bg1"/>
              </a:solidFill>
              <a:latin typeface="Arial" panose="020B0604020202020204" pitchFamily="34" charset="0"/>
              <a:cs typeface="Arial" panose="020B0604020202020204" pitchFamily="34" charset="0"/>
            </a:rPr>
            <a:t>Availability</a:t>
          </a:r>
        </a:p>
      </xdr:txBody>
    </xdr:sp>
    <xdr:clientData/>
  </xdr:twoCellAnchor>
  <xdr:twoCellAnchor editAs="oneCell">
    <xdr:from>
      <xdr:col>0</xdr:col>
      <xdr:colOff>0</xdr:colOff>
      <xdr:row>0</xdr:row>
      <xdr:rowOff>1</xdr:rowOff>
    </xdr:from>
    <xdr:to>
      <xdr:col>1</xdr:col>
      <xdr:colOff>333375</xdr:colOff>
      <xdr:row>4</xdr:row>
      <xdr:rowOff>20132</xdr:rowOff>
    </xdr:to>
    <xdr:pic>
      <xdr:nvPicPr>
        <xdr:cNvPr id="5" name="Picture 4">
          <a:extLst>
            <a:ext uri="{FF2B5EF4-FFF2-40B4-BE49-F238E27FC236}">
              <a16:creationId xmlns:a16="http://schemas.microsoft.com/office/drawing/2014/main" id="{5B5234B9-4D1F-4AB6-905B-CC1CB2AAA8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9699" r="66063" b="30075"/>
        <a:stretch/>
      </xdr:blipFill>
      <xdr:spPr>
        <a:xfrm>
          <a:off x="0" y="1"/>
          <a:ext cx="714375" cy="799276"/>
        </a:xfrm>
        <a:prstGeom prst="rect">
          <a:avLst/>
        </a:prstGeom>
        <a:effectLst>
          <a:outerShdw blurRad="50800" dist="38100" dir="13500000" algn="br" rotWithShape="0">
            <a:prstClr val="black">
              <a:alpha val="40000"/>
            </a:prstClr>
          </a:outerShdw>
        </a:effectLst>
      </xdr:spPr>
    </xdr:pic>
    <xdr:clientData/>
  </xdr:twoCellAnchor>
  <xdr:twoCellAnchor>
    <xdr:from>
      <xdr:col>14</xdr:col>
      <xdr:colOff>506730</xdr:colOff>
      <xdr:row>14</xdr:row>
      <xdr:rowOff>173355</xdr:rowOff>
    </xdr:from>
    <xdr:to>
      <xdr:col>16</xdr:col>
      <xdr:colOff>388620</xdr:colOff>
      <xdr:row>18</xdr:row>
      <xdr:rowOff>137161</xdr:rowOff>
    </xdr:to>
    <xdr:sp macro="" textlink="">
      <xdr:nvSpPr>
        <xdr:cNvPr id="7" name="Flowchart: Alternate Process 6">
          <a:hlinkClick xmlns:r="http://schemas.openxmlformats.org/officeDocument/2006/relationships" r:id="rId1" tooltip="Click this button to enter your availability"/>
          <a:extLst>
            <a:ext uri="{FF2B5EF4-FFF2-40B4-BE49-F238E27FC236}">
              <a16:creationId xmlns:a16="http://schemas.microsoft.com/office/drawing/2014/main" id="{1FCF4689-8CFD-4351-9AE5-DA1C4E2B9CAF}"/>
            </a:ext>
          </a:extLst>
        </xdr:cNvPr>
        <xdr:cNvSpPr/>
      </xdr:nvSpPr>
      <xdr:spPr>
        <a:xfrm>
          <a:off x="8713470" y="2261235"/>
          <a:ext cx="1101090" cy="436246"/>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latin typeface="Arial" panose="020B0604020202020204" pitchFamily="34" charset="0"/>
              <a:cs typeface="Arial" panose="020B0604020202020204" pitchFamily="34" charset="0"/>
            </a:rPr>
            <a:t>Availability</a:t>
          </a:r>
        </a:p>
      </xdr:txBody>
    </xdr:sp>
    <xdr:clientData/>
  </xdr:twoCellAnchor>
  <xdr:twoCellAnchor>
    <xdr:from>
      <xdr:col>12</xdr:col>
      <xdr:colOff>129540</xdr:colOff>
      <xdr:row>15</xdr:row>
      <xdr:rowOff>0</xdr:rowOff>
    </xdr:from>
    <xdr:to>
      <xdr:col>14</xdr:col>
      <xdr:colOff>11430</xdr:colOff>
      <xdr:row>18</xdr:row>
      <xdr:rowOff>139066</xdr:rowOff>
    </xdr:to>
    <xdr:sp macro="" textlink="">
      <xdr:nvSpPr>
        <xdr:cNvPr id="4" name="Flowchart: Alternate Process 3">
          <a:hlinkClick xmlns:r="http://schemas.openxmlformats.org/officeDocument/2006/relationships" r:id="rId3" tooltip="Click this button for information about this document"/>
          <a:extLst>
            <a:ext uri="{FF2B5EF4-FFF2-40B4-BE49-F238E27FC236}">
              <a16:creationId xmlns:a16="http://schemas.microsoft.com/office/drawing/2014/main" id="{68FF37F4-EAE9-444E-88B9-F9E4BD135277}"/>
            </a:ext>
          </a:extLst>
        </xdr:cNvPr>
        <xdr:cNvSpPr/>
      </xdr:nvSpPr>
      <xdr:spPr>
        <a:xfrm>
          <a:off x="7117080" y="2263140"/>
          <a:ext cx="1101090" cy="436246"/>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latin typeface="Arial" panose="020B0604020202020204" pitchFamily="34" charset="0"/>
              <a:cs typeface="Arial" panose="020B0604020202020204" pitchFamily="34" charset="0"/>
            </a:rPr>
            <a:t>User Guide</a:t>
          </a:r>
        </a:p>
      </xdr:txBody>
    </xdr:sp>
    <xdr:clientData/>
  </xdr:twoCellAnchor>
  <xdr:twoCellAnchor>
    <xdr:from>
      <xdr:col>17</xdr:col>
      <xdr:colOff>342900</xdr:colOff>
      <xdr:row>14</xdr:row>
      <xdr:rowOff>167640</xdr:rowOff>
    </xdr:from>
    <xdr:to>
      <xdr:col>19</xdr:col>
      <xdr:colOff>224790</xdr:colOff>
      <xdr:row>18</xdr:row>
      <xdr:rowOff>131446</xdr:rowOff>
    </xdr:to>
    <xdr:sp macro="" textlink="">
      <xdr:nvSpPr>
        <xdr:cNvPr id="6" name="Flowchart: Alternate Process 5">
          <a:hlinkClick xmlns:r="http://schemas.openxmlformats.org/officeDocument/2006/relationships" r:id="rId4" tooltip="Click this button to view or print a summary of declared availability"/>
          <a:extLst>
            <a:ext uri="{FF2B5EF4-FFF2-40B4-BE49-F238E27FC236}">
              <a16:creationId xmlns:a16="http://schemas.microsoft.com/office/drawing/2014/main" id="{7CD8D451-BB53-4C4D-A548-800FC85A5A8C}"/>
            </a:ext>
          </a:extLst>
        </xdr:cNvPr>
        <xdr:cNvSpPr/>
      </xdr:nvSpPr>
      <xdr:spPr>
        <a:xfrm>
          <a:off x="10378440" y="2255520"/>
          <a:ext cx="1101090" cy="436246"/>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latin typeface="Arial" panose="020B0604020202020204" pitchFamily="34" charset="0"/>
              <a:cs typeface="Arial" panose="020B0604020202020204" pitchFamily="34" charset="0"/>
            </a:rPr>
            <a:t>Summary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693</xdr:colOff>
      <xdr:row>6</xdr:row>
      <xdr:rowOff>0</xdr:rowOff>
    </xdr:from>
    <xdr:ext cx="1964219" cy="588421"/>
    <xdr:pic>
      <xdr:nvPicPr>
        <xdr:cNvPr id="2" name="Picture 1">
          <a:extLst>
            <a:ext uri="{FF2B5EF4-FFF2-40B4-BE49-F238E27FC236}">
              <a16:creationId xmlns:a16="http://schemas.microsoft.com/office/drawing/2014/main" id="{979DDE85-8F43-4F49-BA0A-FE94063801BC}"/>
            </a:ext>
          </a:extLst>
        </xdr:cNvPr>
        <xdr:cNvPicPr>
          <a:picLocks noChangeAspect="1"/>
        </xdr:cNvPicPr>
      </xdr:nvPicPr>
      <xdr:blipFill rotWithShape="1">
        <a:blip xmlns:r="http://schemas.openxmlformats.org/officeDocument/2006/relationships" r:embed="rId1"/>
        <a:srcRect b="2250"/>
        <a:stretch/>
      </xdr:blipFill>
      <xdr:spPr>
        <a:xfrm>
          <a:off x="5167053" y="1329344"/>
          <a:ext cx="1964219" cy="588421"/>
        </a:xfrm>
        <a:prstGeom prst="rect">
          <a:avLst/>
        </a:prstGeom>
      </xdr:spPr>
    </xdr:pic>
    <xdr:clientData/>
  </xdr:oneCellAnchor>
  <xdr:twoCellAnchor editAs="absolute">
    <xdr:from>
      <xdr:col>1</xdr:col>
      <xdr:colOff>0</xdr:colOff>
      <xdr:row>0</xdr:row>
      <xdr:rowOff>0</xdr:rowOff>
    </xdr:from>
    <xdr:to>
      <xdr:col>1</xdr:col>
      <xdr:colOff>721995</xdr:colOff>
      <xdr:row>4</xdr:row>
      <xdr:rowOff>20131</xdr:rowOff>
    </xdr:to>
    <xdr:pic>
      <xdr:nvPicPr>
        <xdr:cNvPr id="3" name="Picture 2">
          <a:extLst>
            <a:ext uri="{FF2B5EF4-FFF2-40B4-BE49-F238E27FC236}">
              <a16:creationId xmlns:a16="http://schemas.microsoft.com/office/drawing/2014/main" id="{8CE8761F-C5FA-4D03-8537-C703AF84AAC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9699" r="66063" b="30075"/>
        <a:stretch/>
      </xdr:blipFill>
      <xdr:spPr>
        <a:xfrm>
          <a:off x="1371600" y="0"/>
          <a:ext cx="721995" cy="782131"/>
        </a:xfrm>
        <a:prstGeom prst="rect">
          <a:avLst/>
        </a:prstGeom>
        <a:effectLst>
          <a:outerShdw blurRad="50800" dist="38100" dir="13500000" algn="br" rotWithShape="0">
            <a:prstClr val="black">
              <a:alpha val="40000"/>
            </a:prstClr>
          </a:outerShdw>
        </a:effectLst>
      </xdr:spPr>
    </xdr:pic>
    <xdr:clientData/>
  </xdr:twoCellAnchor>
  <xdr:twoCellAnchor>
    <xdr:from>
      <xdr:col>0</xdr:col>
      <xdr:colOff>22860</xdr:colOff>
      <xdr:row>4</xdr:row>
      <xdr:rowOff>60960</xdr:rowOff>
    </xdr:from>
    <xdr:to>
      <xdr:col>0</xdr:col>
      <xdr:colOff>1333500</xdr:colOff>
      <xdr:row>5</xdr:row>
      <xdr:rowOff>129539</xdr:rowOff>
    </xdr:to>
    <xdr:sp macro="" textlink="">
      <xdr:nvSpPr>
        <xdr:cNvPr id="5" name="Flowchart: Alternate Process 4">
          <a:hlinkClick xmlns:r="http://schemas.openxmlformats.org/officeDocument/2006/relationships" r:id="rId3" tooltip="Click this button to go to GP Information page"/>
          <a:extLst>
            <a:ext uri="{FF2B5EF4-FFF2-40B4-BE49-F238E27FC236}">
              <a16:creationId xmlns:a16="http://schemas.microsoft.com/office/drawing/2014/main" id="{0FAE505C-6155-4B98-A200-03FC7312F506}"/>
            </a:ext>
          </a:extLst>
        </xdr:cNvPr>
        <xdr:cNvSpPr/>
      </xdr:nvSpPr>
      <xdr:spPr>
        <a:xfrm>
          <a:off x="22860" y="800100"/>
          <a:ext cx="1310640" cy="251459"/>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GP</a:t>
          </a:r>
          <a:r>
            <a:rPr lang="en-GB" sz="1000" b="1" baseline="0">
              <a:solidFill>
                <a:schemeClr val="bg1"/>
              </a:solidFill>
              <a:latin typeface="Arial" panose="020B0604020202020204" pitchFamily="34" charset="0"/>
              <a:cs typeface="Arial" panose="020B0604020202020204" pitchFamily="34" charset="0"/>
            </a:rPr>
            <a:t> Information</a:t>
          </a:r>
          <a:endParaRPr lang="en-GB" sz="10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23815</xdr:colOff>
      <xdr:row>5</xdr:row>
      <xdr:rowOff>171439</xdr:rowOff>
    </xdr:from>
    <xdr:to>
      <xdr:col>0</xdr:col>
      <xdr:colOff>1334455</xdr:colOff>
      <xdr:row>7</xdr:row>
      <xdr:rowOff>59043</xdr:rowOff>
    </xdr:to>
    <xdr:sp macro="" textlink="">
      <xdr:nvSpPr>
        <xdr:cNvPr id="6" name="Flowchart: Alternate Process 5">
          <a:hlinkClick xmlns:r="http://schemas.openxmlformats.org/officeDocument/2006/relationships" r:id="rId4" tooltip="Click this button to go to Availability page"/>
          <a:extLst>
            <a:ext uri="{FF2B5EF4-FFF2-40B4-BE49-F238E27FC236}">
              <a16:creationId xmlns:a16="http://schemas.microsoft.com/office/drawing/2014/main" id="{BD92AE47-FB13-4813-BEA2-2C677C68D479}"/>
            </a:ext>
          </a:extLst>
        </xdr:cNvPr>
        <xdr:cNvSpPr/>
      </xdr:nvSpPr>
      <xdr:spPr>
        <a:xfrm>
          <a:off x="23815" y="1093459"/>
          <a:ext cx="1310640" cy="253364"/>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Availability</a:t>
          </a:r>
        </a:p>
      </xdr:txBody>
    </xdr:sp>
    <xdr:clientData/>
  </xdr:twoCellAnchor>
  <xdr:twoCellAnchor>
    <xdr:from>
      <xdr:col>0</xdr:col>
      <xdr:colOff>23808</xdr:colOff>
      <xdr:row>7</xdr:row>
      <xdr:rowOff>107618</xdr:rowOff>
    </xdr:from>
    <xdr:to>
      <xdr:col>0</xdr:col>
      <xdr:colOff>1333497</xdr:colOff>
      <xdr:row>8</xdr:row>
      <xdr:rowOff>176197</xdr:rowOff>
    </xdr:to>
    <xdr:sp macro="" textlink="">
      <xdr:nvSpPr>
        <xdr:cNvPr id="7" name="Flowchart: Alternate Process 6">
          <a:hlinkClick xmlns:r="http://schemas.openxmlformats.org/officeDocument/2006/relationships" r:id="rId5" tooltip="Click this button to go to Summary page"/>
          <a:extLst>
            <a:ext uri="{FF2B5EF4-FFF2-40B4-BE49-F238E27FC236}">
              <a16:creationId xmlns:a16="http://schemas.microsoft.com/office/drawing/2014/main" id="{3057C43C-967C-4F55-BB57-580D7B2B94DA}"/>
            </a:ext>
          </a:extLst>
        </xdr:cNvPr>
        <xdr:cNvSpPr/>
      </xdr:nvSpPr>
      <xdr:spPr>
        <a:xfrm>
          <a:off x="23808" y="1395398"/>
          <a:ext cx="1309689" cy="251459"/>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Summary</a:t>
          </a:r>
        </a:p>
      </xdr:txBody>
    </xdr:sp>
    <xdr:clientData/>
  </xdr:twoCellAnchor>
  <xdr:twoCellAnchor editAs="oneCell">
    <xdr:from>
      <xdr:col>5</xdr:col>
      <xdr:colOff>131445</xdr:colOff>
      <xdr:row>55</xdr:row>
      <xdr:rowOff>93346</xdr:rowOff>
    </xdr:from>
    <xdr:to>
      <xdr:col>5</xdr:col>
      <xdr:colOff>1565910</xdr:colOff>
      <xdr:row>58</xdr:row>
      <xdr:rowOff>108034</xdr:rowOff>
    </xdr:to>
    <xdr:pic>
      <xdr:nvPicPr>
        <xdr:cNvPr id="4" name="Picture 3">
          <a:extLst>
            <a:ext uri="{FF2B5EF4-FFF2-40B4-BE49-F238E27FC236}">
              <a16:creationId xmlns:a16="http://schemas.microsoft.com/office/drawing/2014/main" id="{CAEA94A1-0CE6-A90B-ADD6-1CCB3C6F1BD8}"/>
            </a:ext>
          </a:extLst>
        </xdr:cNvPr>
        <xdr:cNvPicPr>
          <a:picLocks noChangeAspect="1"/>
        </xdr:cNvPicPr>
      </xdr:nvPicPr>
      <xdr:blipFill>
        <a:blip xmlns:r="http://schemas.openxmlformats.org/officeDocument/2006/relationships" r:embed="rId6"/>
        <a:stretch>
          <a:fillRect/>
        </a:stretch>
      </xdr:blipFill>
      <xdr:spPr>
        <a:xfrm>
          <a:off x="7736205" y="4215766"/>
          <a:ext cx="1434465" cy="631908"/>
        </a:xfrm>
        <a:prstGeom prst="rect">
          <a:avLst/>
        </a:prstGeom>
      </xdr:spPr>
    </xdr:pic>
    <xdr:clientData/>
  </xdr:twoCellAnchor>
  <xdr:twoCellAnchor editAs="oneCell">
    <xdr:from>
      <xdr:col>1</xdr:col>
      <xdr:colOff>38100</xdr:colOff>
      <xdr:row>82</xdr:row>
      <xdr:rowOff>129540</xdr:rowOff>
    </xdr:from>
    <xdr:to>
      <xdr:col>5</xdr:col>
      <xdr:colOff>1699901</xdr:colOff>
      <xdr:row>106</xdr:row>
      <xdr:rowOff>175644</xdr:rowOff>
    </xdr:to>
    <xdr:pic>
      <xdr:nvPicPr>
        <xdr:cNvPr id="10" name="Picture 9">
          <a:extLst>
            <a:ext uri="{FF2B5EF4-FFF2-40B4-BE49-F238E27FC236}">
              <a16:creationId xmlns:a16="http://schemas.microsoft.com/office/drawing/2014/main" id="{9B860783-E0CA-7A9A-86A7-A2C6742E1D45}"/>
            </a:ext>
          </a:extLst>
        </xdr:cNvPr>
        <xdr:cNvPicPr>
          <a:picLocks noChangeAspect="1"/>
        </xdr:cNvPicPr>
      </xdr:nvPicPr>
      <xdr:blipFill>
        <a:blip xmlns:r="http://schemas.openxmlformats.org/officeDocument/2006/relationships" r:embed="rId7"/>
        <a:stretch>
          <a:fillRect/>
        </a:stretch>
      </xdr:blipFill>
      <xdr:spPr>
        <a:xfrm>
          <a:off x="1409700" y="15232380"/>
          <a:ext cx="7392041" cy="4435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59618</xdr:colOff>
      <xdr:row>1</xdr:row>
      <xdr:rowOff>68580</xdr:rowOff>
    </xdr:from>
    <xdr:to>
      <xdr:col>1</xdr:col>
      <xdr:colOff>684458</xdr:colOff>
      <xdr:row>1</xdr:row>
      <xdr:rowOff>320488</xdr:rowOff>
    </xdr:to>
    <xdr:sp macro="" textlink="">
      <xdr:nvSpPr>
        <xdr:cNvPr id="4" name="Flowchart: Alternate Process 3">
          <a:hlinkClick xmlns:r="http://schemas.openxmlformats.org/officeDocument/2006/relationships" r:id="rId1" tooltip="Click this button to go to GP Information page"/>
          <a:extLst>
            <a:ext uri="{FF2B5EF4-FFF2-40B4-BE49-F238E27FC236}">
              <a16:creationId xmlns:a16="http://schemas.microsoft.com/office/drawing/2014/main" id="{FAC707AB-244B-4D75-8862-8AF6BCEE1E64}"/>
            </a:ext>
          </a:extLst>
        </xdr:cNvPr>
        <xdr:cNvSpPr/>
      </xdr:nvSpPr>
      <xdr:spPr>
        <a:xfrm>
          <a:off x="59618" y="532504"/>
          <a:ext cx="1371152" cy="251908"/>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GP</a:t>
          </a:r>
          <a:r>
            <a:rPr lang="en-GB" sz="1000" b="1" baseline="0">
              <a:solidFill>
                <a:schemeClr val="bg1"/>
              </a:solidFill>
              <a:latin typeface="Arial" panose="020B0604020202020204" pitchFamily="34" charset="0"/>
              <a:cs typeface="Arial" panose="020B0604020202020204" pitchFamily="34" charset="0"/>
            </a:rPr>
            <a:t> Information</a:t>
          </a:r>
          <a:endParaRPr lang="en-GB" sz="10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229457</xdr:colOff>
      <xdr:row>0</xdr:row>
      <xdr:rowOff>352424</xdr:rowOff>
    </xdr:from>
    <xdr:to>
      <xdr:col>14</xdr:col>
      <xdr:colOff>94652</xdr:colOff>
      <xdr:row>0</xdr:row>
      <xdr:rowOff>466724</xdr:rowOff>
    </xdr:to>
    <xdr:sp macro="" textlink="">
      <xdr:nvSpPr>
        <xdr:cNvPr id="2" name="Arrow: Right 1">
          <a:extLst>
            <a:ext uri="{FF2B5EF4-FFF2-40B4-BE49-F238E27FC236}">
              <a16:creationId xmlns:a16="http://schemas.microsoft.com/office/drawing/2014/main" id="{98061FB7-AE7D-4692-89F8-3AB429DB578B}"/>
            </a:ext>
          </a:extLst>
        </xdr:cNvPr>
        <xdr:cNvSpPr/>
      </xdr:nvSpPr>
      <xdr:spPr>
        <a:xfrm flipV="1">
          <a:off x="7439882" y="352424"/>
          <a:ext cx="865320" cy="1143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234854</xdr:colOff>
      <xdr:row>24</xdr:row>
      <xdr:rowOff>17144</xdr:rowOff>
    </xdr:from>
    <xdr:to>
      <xdr:col>2</xdr:col>
      <xdr:colOff>1174750</xdr:colOff>
      <xdr:row>24</xdr:row>
      <xdr:rowOff>198438</xdr:rowOff>
    </xdr:to>
    <xdr:sp macro="" textlink="">
      <xdr:nvSpPr>
        <xdr:cNvPr id="6" name="Arrow: Right 5">
          <a:extLst>
            <a:ext uri="{FF2B5EF4-FFF2-40B4-BE49-F238E27FC236}">
              <a16:creationId xmlns:a16="http://schemas.microsoft.com/office/drawing/2014/main" id="{BFC8B111-6BE6-40EF-98BA-D682EECA34A1}"/>
            </a:ext>
          </a:extLst>
        </xdr:cNvPr>
        <xdr:cNvSpPr/>
      </xdr:nvSpPr>
      <xdr:spPr>
        <a:xfrm flipV="1">
          <a:off x="3457479" y="4398644"/>
          <a:ext cx="939896" cy="181294"/>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1648866</xdr:colOff>
      <xdr:row>18</xdr:row>
      <xdr:rowOff>122946</xdr:rowOff>
    </xdr:from>
    <xdr:to>
      <xdr:col>3</xdr:col>
      <xdr:colOff>180895</xdr:colOff>
      <xdr:row>19</xdr:row>
      <xdr:rowOff>72681</xdr:rowOff>
    </xdr:to>
    <xdr:sp macro="" textlink="">
      <xdr:nvSpPr>
        <xdr:cNvPr id="9" name="Arrow: Right 8">
          <a:extLst>
            <a:ext uri="{FF2B5EF4-FFF2-40B4-BE49-F238E27FC236}">
              <a16:creationId xmlns:a16="http://schemas.microsoft.com/office/drawing/2014/main" id="{448FF582-15D8-4A8C-A67C-127274DD4373}"/>
            </a:ext>
          </a:extLst>
        </xdr:cNvPr>
        <xdr:cNvSpPr/>
      </xdr:nvSpPr>
      <xdr:spPr>
        <a:xfrm>
          <a:off x="6286180" y="8417860"/>
          <a:ext cx="632972" cy="145678"/>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1505244</xdr:colOff>
      <xdr:row>16</xdr:row>
      <xdr:rowOff>154911</xdr:rowOff>
    </xdr:from>
    <xdr:to>
      <xdr:col>4</xdr:col>
      <xdr:colOff>1172</xdr:colOff>
      <xdr:row>17</xdr:row>
      <xdr:rowOff>154911</xdr:rowOff>
    </xdr:to>
    <xdr:sp macro="" textlink="">
      <xdr:nvSpPr>
        <xdr:cNvPr id="25" name="Right Triangle 24">
          <a:extLst>
            <a:ext uri="{FF2B5EF4-FFF2-40B4-BE49-F238E27FC236}">
              <a16:creationId xmlns:a16="http://schemas.microsoft.com/office/drawing/2014/main" id="{969061EF-D39F-4A4B-8D05-5F9A568B6999}"/>
            </a:ext>
          </a:extLst>
        </xdr:cNvPr>
        <xdr:cNvSpPr/>
      </xdr:nvSpPr>
      <xdr:spPr>
        <a:xfrm rot="16200000">
          <a:off x="4726493" y="2746633"/>
          <a:ext cx="157843" cy="156000"/>
        </a:xfrm>
        <a:prstGeom prst="rtTriangle">
          <a:avLst/>
        </a:prstGeom>
        <a:solidFill>
          <a:schemeClr val="tx2"/>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0</xdr:colOff>
      <xdr:row>14</xdr:row>
      <xdr:rowOff>0</xdr:rowOff>
    </xdr:from>
    <xdr:to>
      <xdr:col>4</xdr:col>
      <xdr:colOff>0</xdr:colOff>
      <xdr:row>15</xdr:row>
      <xdr:rowOff>4688</xdr:rowOff>
    </xdr:to>
    <xdr:sp macro="" textlink="">
      <xdr:nvSpPr>
        <xdr:cNvPr id="3" name="Right Triangle 2">
          <a:extLst>
            <a:ext uri="{FF2B5EF4-FFF2-40B4-BE49-F238E27FC236}">
              <a16:creationId xmlns:a16="http://schemas.microsoft.com/office/drawing/2014/main" id="{BDD49C7E-ACD5-4F00-81BF-4B8C2B60492C}"/>
            </a:ext>
          </a:extLst>
        </xdr:cNvPr>
        <xdr:cNvSpPr/>
      </xdr:nvSpPr>
      <xdr:spPr>
        <a:xfrm rot="10800000">
          <a:off x="4732020" y="2301240"/>
          <a:ext cx="152400" cy="164708"/>
        </a:xfrm>
        <a:prstGeom prst="rtTriangle">
          <a:avLst/>
        </a:prstGeom>
        <a:solidFill>
          <a:schemeClr val="tx2"/>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0</xdr:colOff>
      <xdr:row>9</xdr:row>
      <xdr:rowOff>0</xdr:rowOff>
    </xdr:from>
    <xdr:to>
      <xdr:col>21</xdr:col>
      <xdr:colOff>7620</xdr:colOff>
      <xdr:row>11</xdr:row>
      <xdr:rowOff>0</xdr:rowOff>
    </xdr:to>
    <xdr:sp macro="" textlink="">
      <xdr:nvSpPr>
        <xdr:cNvPr id="5" name="Right Triangle 4">
          <a:extLst>
            <a:ext uri="{FF2B5EF4-FFF2-40B4-BE49-F238E27FC236}">
              <a16:creationId xmlns:a16="http://schemas.microsoft.com/office/drawing/2014/main" id="{C4D9DC9E-65BD-4D0C-A298-00A39D95836B}"/>
            </a:ext>
          </a:extLst>
        </xdr:cNvPr>
        <xdr:cNvSpPr/>
      </xdr:nvSpPr>
      <xdr:spPr>
        <a:xfrm rot="10800000">
          <a:off x="10248900" y="1744980"/>
          <a:ext cx="342900" cy="32004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21</xdr:col>
      <xdr:colOff>327660</xdr:colOff>
      <xdr:row>9</xdr:row>
      <xdr:rowOff>0</xdr:rowOff>
    </xdr:from>
    <xdr:to>
      <xdr:col>23</xdr:col>
      <xdr:colOff>0</xdr:colOff>
      <xdr:row>11</xdr:row>
      <xdr:rowOff>0</xdr:rowOff>
    </xdr:to>
    <xdr:sp macro="" textlink="">
      <xdr:nvSpPr>
        <xdr:cNvPr id="7" name="Right Triangle 6">
          <a:extLst>
            <a:ext uri="{FF2B5EF4-FFF2-40B4-BE49-F238E27FC236}">
              <a16:creationId xmlns:a16="http://schemas.microsoft.com/office/drawing/2014/main" id="{13000BD3-FB6A-4A2F-B839-50F607C6B7C4}"/>
            </a:ext>
          </a:extLst>
        </xdr:cNvPr>
        <xdr:cNvSpPr/>
      </xdr:nvSpPr>
      <xdr:spPr>
        <a:xfrm rot="10800000">
          <a:off x="10911840" y="1744980"/>
          <a:ext cx="342900" cy="32004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45</xdr:col>
      <xdr:colOff>0</xdr:colOff>
      <xdr:row>9</xdr:row>
      <xdr:rowOff>0</xdr:rowOff>
    </xdr:from>
    <xdr:to>
      <xdr:col>46</xdr:col>
      <xdr:colOff>7620</xdr:colOff>
      <xdr:row>11</xdr:row>
      <xdr:rowOff>0</xdr:rowOff>
    </xdr:to>
    <xdr:sp macro="" textlink="">
      <xdr:nvSpPr>
        <xdr:cNvPr id="11" name="Right Triangle 10">
          <a:extLst>
            <a:ext uri="{FF2B5EF4-FFF2-40B4-BE49-F238E27FC236}">
              <a16:creationId xmlns:a16="http://schemas.microsoft.com/office/drawing/2014/main" id="{AA6E8EB9-AA4B-4AFA-89F7-A48AC7D12A16}"/>
            </a:ext>
          </a:extLst>
        </xdr:cNvPr>
        <xdr:cNvSpPr/>
      </xdr:nvSpPr>
      <xdr:spPr>
        <a:xfrm rot="10800000">
          <a:off x="18630900" y="1744980"/>
          <a:ext cx="342900" cy="32004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51</xdr:col>
      <xdr:colOff>327660</xdr:colOff>
      <xdr:row>9</xdr:row>
      <xdr:rowOff>0</xdr:rowOff>
    </xdr:from>
    <xdr:to>
      <xdr:col>53</xdr:col>
      <xdr:colOff>0</xdr:colOff>
      <xdr:row>11</xdr:row>
      <xdr:rowOff>0</xdr:rowOff>
    </xdr:to>
    <xdr:sp macro="" textlink="">
      <xdr:nvSpPr>
        <xdr:cNvPr id="13" name="Right Triangle 12">
          <a:extLst>
            <a:ext uri="{FF2B5EF4-FFF2-40B4-BE49-F238E27FC236}">
              <a16:creationId xmlns:a16="http://schemas.microsoft.com/office/drawing/2014/main" id="{D21CB7FE-1884-4486-B3C3-9555C07A0732}"/>
            </a:ext>
          </a:extLst>
        </xdr:cNvPr>
        <xdr:cNvSpPr/>
      </xdr:nvSpPr>
      <xdr:spPr>
        <a:xfrm rot="10800000">
          <a:off x="20970240" y="1744980"/>
          <a:ext cx="342900" cy="32004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77</xdr:col>
      <xdr:colOff>0</xdr:colOff>
      <xdr:row>9</xdr:row>
      <xdr:rowOff>0</xdr:rowOff>
    </xdr:from>
    <xdr:to>
      <xdr:col>78</xdr:col>
      <xdr:colOff>7620</xdr:colOff>
      <xdr:row>11</xdr:row>
      <xdr:rowOff>0</xdr:rowOff>
    </xdr:to>
    <xdr:sp macro="" textlink="">
      <xdr:nvSpPr>
        <xdr:cNvPr id="14" name="Right Triangle 13">
          <a:extLst>
            <a:ext uri="{FF2B5EF4-FFF2-40B4-BE49-F238E27FC236}">
              <a16:creationId xmlns:a16="http://schemas.microsoft.com/office/drawing/2014/main" id="{53B8CE95-0EE9-431A-B9FB-DF52BD79128D}"/>
            </a:ext>
          </a:extLst>
        </xdr:cNvPr>
        <xdr:cNvSpPr/>
      </xdr:nvSpPr>
      <xdr:spPr>
        <a:xfrm rot="10800000">
          <a:off x="29359860" y="1744980"/>
          <a:ext cx="342900" cy="32004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80</xdr:col>
      <xdr:colOff>0</xdr:colOff>
      <xdr:row>9</xdr:row>
      <xdr:rowOff>0</xdr:rowOff>
    </xdr:from>
    <xdr:to>
      <xdr:col>81</xdr:col>
      <xdr:colOff>7620</xdr:colOff>
      <xdr:row>11</xdr:row>
      <xdr:rowOff>0</xdr:rowOff>
    </xdr:to>
    <xdr:sp macro="" textlink="">
      <xdr:nvSpPr>
        <xdr:cNvPr id="15" name="Right Triangle 14">
          <a:extLst>
            <a:ext uri="{FF2B5EF4-FFF2-40B4-BE49-F238E27FC236}">
              <a16:creationId xmlns:a16="http://schemas.microsoft.com/office/drawing/2014/main" id="{622471B3-41FB-4755-A960-7ED3B24C7F45}"/>
            </a:ext>
          </a:extLst>
        </xdr:cNvPr>
        <xdr:cNvSpPr/>
      </xdr:nvSpPr>
      <xdr:spPr>
        <a:xfrm rot="10800000">
          <a:off x="30365700" y="1744980"/>
          <a:ext cx="342900" cy="32004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0</xdr:colOff>
      <xdr:row>9</xdr:row>
      <xdr:rowOff>5861</xdr:rowOff>
    </xdr:from>
    <xdr:to>
      <xdr:col>26</xdr:col>
      <xdr:colOff>7620</xdr:colOff>
      <xdr:row>10</xdr:row>
      <xdr:rowOff>152400</xdr:rowOff>
    </xdr:to>
    <xdr:sp macro="" textlink="">
      <xdr:nvSpPr>
        <xdr:cNvPr id="16" name="Right Triangle 15">
          <a:extLst>
            <a:ext uri="{FF2B5EF4-FFF2-40B4-BE49-F238E27FC236}">
              <a16:creationId xmlns:a16="http://schemas.microsoft.com/office/drawing/2014/main" id="{ACFD1248-1CC2-4EA5-9403-4F16FA54FD3D}"/>
            </a:ext>
          </a:extLst>
        </xdr:cNvPr>
        <xdr:cNvSpPr/>
      </xdr:nvSpPr>
      <xdr:spPr>
        <a:xfrm>
          <a:off x="11898923" y="1735015"/>
          <a:ext cx="341728" cy="30480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27</xdr:col>
      <xdr:colOff>0</xdr:colOff>
      <xdr:row>8</xdr:row>
      <xdr:rowOff>152400</xdr:rowOff>
    </xdr:from>
    <xdr:to>
      <xdr:col>28</xdr:col>
      <xdr:colOff>7620</xdr:colOff>
      <xdr:row>10</xdr:row>
      <xdr:rowOff>152400</xdr:rowOff>
    </xdr:to>
    <xdr:sp macro="" textlink="">
      <xdr:nvSpPr>
        <xdr:cNvPr id="17" name="Right Triangle 16">
          <a:extLst>
            <a:ext uri="{FF2B5EF4-FFF2-40B4-BE49-F238E27FC236}">
              <a16:creationId xmlns:a16="http://schemas.microsoft.com/office/drawing/2014/main" id="{1F57D385-602C-4BFA-89C1-996275208C1C}"/>
            </a:ext>
          </a:extLst>
        </xdr:cNvPr>
        <xdr:cNvSpPr/>
      </xdr:nvSpPr>
      <xdr:spPr>
        <a:xfrm>
          <a:off x="12595860" y="1737360"/>
          <a:ext cx="342900" cy="32004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0</xdr:colOff>
      <xdr:row>9</xdr:row>
      <xdr:rowOff>5862</xdr:rowOff>
    </xdr:from>
    <xdr:to>
      <xdr:col>36</xdr:col>
      <xdr:colOff>7620</xdr:colOff>
      <xdr:row>10</xdr:row>
      <xdr:rowOff>152401</xdr:rowOff>
    </xdr:to>
    <xdr:sp macro="" textlink="">
      <xdr:nvSpPr>
        <xdr:cNvPr id="20" name="Right Triangle 19">
          <a:extLst>
            <a:ext uri="{FF2B5EF4-FFF2-40B4-BE49-F238E27FC236}">
              <a16:creationId xmlns:a16="http://schemas.microsoft.com/office/drawing/2014/main" id="{483B407C-D915-4686-9E61-4C3D11F71D07}"/>
            </a:ext>
          </a:extLst>
        </xdr:cNvPr>
        <xdr:cNvSpPr/>
      </xdr:nvSpPr>
      <xdr:spPr>
        <a:xfrm>
          <a:off x="15240000" y="1735016"/>
          <a:ext cx="341728" cy="30480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42</xdr:col>
      <xdr:colOff>0</xdr:colOff>
      <xdr:row>9</xdr:row>
      <xdr:rowOff>5864</xdr:rowOff>
    </xdr:from>
    <xdr:to>
      <xdr:col>43</xdr:col>
      <xdr:colOff>7620</xdr:colOff>
      <xdr:row>10</xdr:row>
      <xdr:rowOff>152403</xdr:rowOff>
    </xdr:to>
    <xdr:sp macro="" textlink="">
      <xdr:nvSpPr>
        <xdr:cNvPr id="21" name="Right Triangle 20">
          <a:extLst>
            <a:ext uri="{FF2B5EF4-FFF2-40B4-BE49-F238E27FC236}">
              <a16:creationId xmlns:a16="http://schemas.microsoft.com/office/drawing/2014/main" id="{CBA80C94-B729-E95C-A358-EFCE54BE53A9}"/>
            </a:ext>
          </a:extLst>
        </xdr:cNvPr>
        <xdr:cNvSpPr/>
      </xdr:nvSpPr>
      <xdr:spPr>
        <a:xfrm>
          <a:off x="17578754" y="1735018"/>
          <a:ext cx="341728" cy="30480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70</xdr:col>
      <xdr:colOff>0</xdr:colOff>
      <xdr:row>9</xdr:row>
      <xdr:rowOff>5861</xdr:rowOff>
    </xdr:from>
    <xdr:to>
      <xdr:col>71</xdr:col>
      <xdr:colOff>7620</xdr:colOff>
      <xdr:row>10</xdr:row>
      <xdr:rowOff>152400</xdr:rowOff>
    </xdr:to>
    <xdr:sp macro="" textlink="">
      <xdr:nvSpPr>
        <xdr:cNvPr id="22" name="Right Triangle 21">
          <a:extLst>
            <a:ext uri="{FF2B5EF4-FFF2-40B4-BE49-F238E27FC236}">
              <a16:creationId xmlns:a16="http://schemas.microsoft.com/office/drawing/2014/main" id="{646DB593-3C45-4F23-A446-EB8A4ACE91F8}"/>
            </a:ext>
          </a:extLst>
        </xdr:cNvPr>
        <xdr:cNvSpPr/>
      </xdr:nvSpPr>
      <xdr:spPr>
        <a:xfrm>
          <a:off x="26933769" y="1735015"/>
          <a:ext cx="341728" cy="304800"/>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71</xdr:col>
      <xdr:colOff>334107</xdr:colOff>
      <xdr:row>8</xdr:row>
      <xdr:rowOff>152400</xdr:rowOff>
    </xdr:from>
    <xdr:to>
      <xdr:col>73</xdr:col>
      <xdr:colOff>7620</xdr:colOff>
      <xdr:row>10</xdr:row>
      <xdr:rowOff>152400</xdr:rowOff>
    </xdr:to>
    <xdr:sp macro="" textlink="">
      <xdr:nvSpPr>
        <xdr:cNvPr id="23" name="Right Triangle 22">
          <a:extLst>
            <a:ext uri="{FF2B5EF4-FFF2-40B4-BE49-F238E27FC236}">
              <a16:creationId xmlns:a16="http://schemas.microsoft.com/office/drawing/2014/main" id="{AF898A74-9924-4C6F-B059-CEF13FDFF418}"/>
            </a:ext>
          </a:extLst>
        </xdr:cNvPr>
        <xdr:cNvSpPr/>
      </xdr:nvSpPr>
      <xdr:spPr>
        <a:xfrm>
          <a:off x="27601984" y="1723292"/>
          <a:ext cx="341728" cy="316523"/>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172</xdr:col>
      <xdr:colOff>0</xdr:colOff>
      <xdr:row>8</xdr:row>
      <xdr:rowOff>152400</xdr:rowOff>
    </xdr:from>
    <xdr:to>
      <xdr:col>173</xdr:col>
      <xdr:colOff>7620</xdr:colOff>
      <xdr:row>10</xdr:row>
      <xdr:rowOff>152400</xdr:rowOff>
    </xdr:to>
    <xdr:sp macro="" textlink="">
      <xdr:nvSpPr>
        <xdr:cNvPr id="26" name="Right Triangle 25">
          <a:extLst>
            <a:ext uri="{FF2B5EF4-FFF2-40B4-BE49-F238E27FC236}">
              <a16:creationId xmlns:a16="http://schemas.microsoft.com/office/drawing/2014/main" id="{641C8244-4900-4CEA-A24C-368033E20447}"/>
            </a:ext>
          </a:extLst>
        </xdr:cNvPr>
        <xdr:cNvSpPr/>
      </xdr:nvSpPr>
      <xdr:spPr>
        <a:xfrm>
          <a:off x="61012754" y="1723292"/>
          <a:ext cx="341728" cy="316523"/>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177</xdr:col>
      <xdr:colOff>0</xdr:colOff>
      <xdr:row>9</xdr:row>
      <xdr:rowOff>0</xdr:rowOff>
    </xdr:from>
    <xdr:to>
      <xdr:col>178</xdr:col>
      <xdr:colOff>6448</xdr:colOff>
      <xdr:row>11</xdr:row>
      <xdr:rowOff>0</xdr:rowOff>
    </xdr:to>
    <xdr:sp macro="" textlink="">
      <xdr:nvSpPr>
        <xdr:cNvPr id="27" name="Right Triangle 26">
          <a:extLst>
            <a:ext uri="{FF2B5EF4-FFF2-40B4-BE49-F238E27FC236}">
              <a16:creationId xmlns:a16="http://schemas.microsoft.com/office/drawing/2014/main" id="{8F800AA1-0D2A-4588-A96C-E53D4C78F3FF}"/>
            </a:ext>
          </a:extLst>
        </xdr:cNvPr>
        <xdr:cNvSpPr/>
      </xdr:nvSpPr>
      <xdr:spPr>
        <a:xfrm rot="10800000">
          <a:off x="62683292" y="1729154"/>
          <a:ext cx="340556" cy="316523"/>
        </a:xfrm>
        <a:prstGeom prst="rtTriangle">
          <a:avLst/>
        </a:prstGeom>
        <a:solidFill>
          <a:schemeClr val="bg2">
            <a:lumMod val="90000"/>
          </a:schemeClr>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70758</xdr:colOff>
      <xdr:row>1</xdr:row>
      <xdr:rowOff>68580</xdr:rowOff>
    </xdr:from>
    <xdr:to>
      <xdr:col>2</xdr:col>
      <xdr:colOff>1442358</xdr:colOff>
      <xdr:row>1</xdr:row>
      <xdr:rowOff>327660</xdr:rowOff>
    </xdr:to>
    <xdr:sp macro="" textlink="">
      <xdr:nvSpPr>
        <xdr:cNvPr id="28" name="Flowchart: Alternate Process 27">
          <a:hlinkClick xmlns:r="http://schemas.openxmlformats.org/officeDocument/2006/relationships" r:id="rId2" tooltip="Click this button to go to Summary page"/>
          <a:extLst>
            <a:ext uri="{FF2B5EF4-FFF2-40B4-BE49-F238E27FC236}">
              <a16:creationId xmlns:a16="http://schemas.microsoft.com/office/drawing/2014/main" id="{99BA7B8D-5059-443E-BCEC-3198A27EC8CF}"/>
            </a:ext>
          </a:extLst>
        </xdr:cNvPr>
        <xdr:cNvSpPr/>
      </xdr:nvSpPr>
      <xdr:spPr>
        <a:xfrm>
          <a:off x="3292929" y="533944"/>
          <a:ext cx="1371600" cy="259080"/>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Summary</a:t>
          </a:r>
        </a:p>
      </xdr:txBody>
    </xdr:sp>
    <xdr:clientData/>
  </xdr:twoCellAnchor>
  <xdr:twoCellAnchor>
    <xdr:from>
      <xdr:col>1</xdr:col>
      <xdr:colOff>929640</xdr:colOff>
      <xdr:row>1</xdr:row>
      <xdr:rowOff>68580</xdr:rowOff>
    </xdr:from>
    <xdr:to>
      <xdr:col>1</xdr:col>
      <xdr:colOff>2301240</xdr:colOff>
      <xdr:row>1</xdr:row>
      <xdr:rowOff>324970</xdr:rowOff>
    </xdr:to>
    <xdr:sp macro="" textlink="">
      <xdr:nvSpPr>
        <xdr:cNvPr id="29" name="Flowchart: Alternate Process 28">
          <a:hlinkClick xmlns:r="http://schemas.openxmlformats.org/officeDocument/2006/relationships" r:id="rId3" tooltip="Click this button to go to the User Guide"/>
          <a:extLst>
            <a:ext uri="{FF2B5EF4-FFF2-40B4-BE49-F238E27FC236}">
              <a16:creationId xmlns:a16="http://schemas.microsoft.com/office/drawing/2014/main" id="{916F35FD-76E0-4B85-AC00-982E18714948}"/>
            </a:ext>
          </a:extLst>
        </xdr:cNvPr>
        <xdr:cNvSpPr/>
      </xdr:nvSpPr>
      <xdr:spPr>
        <a:xfrm>
          <a:off x="1675952" y="532504"/>
          <a:ext cx="1371600" cy="256390"/>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User Guide</a:t>
          </a:r>
        </a:p>
      </xdr:txBody>
    </xdr:sp>
    <xdr:clientData/>
  </xdr:twoCellAnchor>
  <xdr:twoCellAnchor>
    <xdr:from>
      <xdr:col>123</xdr:col>
      <xdr:colOff>7938</xdr:colOff>
      <xdr:row>18</xdr:row>
      <xdr:rowOff>55563</xdr:rowOff>
    </xdr:from>
    <xdr:to>
      <xdr:col>125</xdr:col>
      <xdr:colOff>281084</xdr:colOff>
      <xdr:row>19</xdr:row>
      <xdr:rowOff>78107</xdr:rowOff>
    </xdr:to>
    <xdr:sp macro="" textlink="">
      <xdr:nvSpPr>
        <xdr:cNvPr id="8" name="Arrow: Right 7">
          <a:extLst>
            <a:ext uri="{FF2B5EF4-FFF2-40B4-BE49-F238E27FC236}">
              <a16:creationId xmlns:a16="http://schemas.microsoft.com/office/drawing/2014/main" id="{FE8AA314-0BBE-42E7-BA0B-59D7CC7D7653}"/>
            </a:ext>
          </a:extLst>
        </xdr:cNvPr>
        <xdr:cNvSpPr/>
      </xdr:nvSpPr>
      <xdr:spPr>
        <a:xfrm flipV="1">
          <a:off x="44561126" y="3452813"/>
          <a:ext cx="939896" cy="181294"/>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7620</xdr:colOff>
      <xdr:row>0</xdr:row>
      <xdr:rowOff>0</xdr:rowOff>
    </xdr:from>
    <xdr:to>
      <xdr:col>5</xdr:col>
      <xdr:colOff>731520</xdr:colOff>
      <xdr:row>4</xdr:row>
      <xdr:rowOff>6796</xdr:rowOff>
    </xdr:to>
    <xdr:pic>
      <xdr:nvPicPr>
        <xdr:cNvPr id="5" name="Picture 4">
          <a:extLst>
            <a:ext uri="{FF2B5EF4-FFF2-40B4-BE49-F238E27FC236}">
              <a16:creationId xmlns:a16="http://schemas.microsoft.com/office/drawing/2014/main" id="{04A74052-3819-406B-BE59-40B73E2F46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99" r="66063" b="30075"/>
        <a:stretch/>
      </xdr:blipFill>
      <xdr:spPr>
        <a:xfrm>
          <a:off x="4175760" y="0"/>
          <a:ext cx="723900" cy="768796"/>
        </a:xfrm>
        <a:prstGeom prst="rect">
          <a:avLst/>
        </a:prstGeom>
        <a:effectLst>
          <a:outerShdw blurRad="50800" dist="38100" dir="13500000" algn="br" rotWithShape="0">
            <a:prstClr val="black">
              <a:alpha val="40000"/>
            </a:prstClr>
          </a:outerShdw>
        </a:effectLst>
      </xdr:spPr>
    </xdr:pic>
    <xdr:clientData/>
  </xdr:twoCellAnchor>
  <xdr:twoCellAnchor>
    <xdr:from>
      <xdr:col>0</xdr:col>
      <xdr:colOff>27623</xdr:colOff>
      <xdr:row>4</xdr:row>
      <xdr:rowOff>65730</xdr:rowOff>
    </xdr:from>
    <xdr:to>
      <xdr:col>0</xdr:col>
      <xdr:colOff>1338263</xdr:colOff>
      <xdr:row>5</xdr:row>
      <xdr:rowOff>134309</xdr:rowOff>
    </xdr:to>
    <xdr:sp macro="" textlink="">
      <xdr:nvSpPr>
        <xdr:cNvPr id="13" name="Flowchart: Alternate Process 12">
          <a:hlinkClick xmlns:r="http://schemas.openxmlformats.org/officeDocument/2006/relationships" r:id="rId2" tooltip="Click this button to go to GP Information page"/>
          <a:extLst>
            <a:ext uri="{FF2B5EF4-FFF2-40B4-BE49-F238E27FC236}">
              <a16:creationId xmlns:a16="http://schemas.microsoft.com/office/drawing/2014/main" id="{4BDA6665-D20A-491B-A743-47ABF40559B5}"/>
            </a:ext>
          </a:extLst>
        </xdr:cNvPr>
        <xdr:cNvSpPr/>
      </xdr:nvSpPr>
      <xdr:spPr>
        <a:xfrm>
          <a:off x="27623" y="799155"/>
          <a:ext cx="1310640" cy="249554"/>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GP</a:t>
          </a:r>
          <a:r>
            <a:rPr lang="en-GB" sz="1000" b="1" baseline="0">
              <a:solidFill>
                <a:schemeClr val="bg1"/>
              </a:solidFill>
              <a:latin typeface="Arial" panose="020B0604020202020204" pitchFamily="34" charset="0"/>
              <a:cs typeface="Arial" panose="020B0604020202020204" pitchFamily="34" charset="0"/>
            </a:rPr>
            <a:t> Information</a:t>
          </a:r>
          <a:endParaRPr lang="en-GB" sz="10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28578</xdr:colOff>
      <xdr:row>5</xdr:row>
      <xdr:rowOff>176209</xdr:rowOff>
    </xdr:from>
    <xdr:to>
      <xdr:col>0</xdr:col>
      <xdr:colOff>1339218</xdr:colOff>
      <xdr:row>7</xdr:row>
      <xdr:rowOff>63813</xdr:rowOff>
    </xdr:to>
    <xdr:sp macro="" textlink="">
      <xdr:nvSpPr>
        <xdr:cNvPr id="16" name="Flowchart: Alternate Process 15">
          <a:hlinkClick xmlns:r="http://schemas.openxmlformats.org/officeDocument/2006/relationships" r:id="rId3" tooltip="Click this button to go to User Guide page"/>
          <a:extLst>
            <a:ext uri="{FF2B5EF4-FFF2-40B4-BE49-F238E27FC236}">
              <a16:creationId xmlns:a16="http://schemas.microsoft.com/office/drawing/2014/main" id="{1440B4ED-E2D7-4570-9299-411D658993EC}"/>
            </a:ext>
          </a:extLst>
        </xdr:cNvPr>
        <xdr:cNvSpPr/>
      </xdr:nvSpPr>
      <xdr:spPr>
        <a:xfrm>
          <a:off x="28578" y="1090609"/>
          <a:ext cx="1310640" cy="249554"/>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User Guide</a:t>
          </a:r>
        </a:p>
      </xdr:txBody>
    </xdr:sp>
    <xdr:clientData/>
  </xdr:twoCellAnchor>
  <xdr:twoCellAnchor>
    <xdr:from>
      <xdr:col>0</xdr:col>
      <xdr:colOff>28571</xdr:colOff>
      <xdr:row>7</xdr:row>
      <xdr:rowOff>112388</xdr:rowOff>
    </xdr:from>
    <xdr:to>
      <xdr:col>0</xdr:col>
      <xdr:colOff>1338260</xdr:colOff>
      <xdr:row>8</xdr:row>
      <xdr:rowOff>180967</xdr:rowOff>
    </xdr:to>
    <xdr:sp macro="" textlink="">
      <xdr:nvSpPr>
        <xdr:cNvPr id="17" name="Flowchart: Alternate Process 16">
          <a:hlinkClick xmlns:r="http://schemas.openxmlformats.org/officeDocument/2006/relationships" r:id="rId4" tooltip="Click this button to go to Availability page"/>
          <a:extLst>
            <a:ext uri="{FF2B5EF4-FFF2-40B4-BE49-F238E27FC236}">
              <a16:creationId xmlns:a16="http://schemas.microsoft.com/office/drawing/2014/main" id="{DDFB967B-3D3B-4D25-875B-B9EDDEB20B7D}"/>
            </a:ext>
          </a:extLst>
        </xdr:cNvPr>
        <xdr:cNvSpPr/>
      </xdr:nvSpPr>
      <xdr:spPr>
        <a:xfrm>
          <a:off x="28571" y="1400168"/>
          <a:ext cx="1309689" cy="251459"/>
        </a:xfrm>
        <a:prstGeom prst="flowChartAlternateProcess">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Availability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dminTable" displayName="AdminTable" ref="A1:BB2" totalsRowShown="0" headerRowDxfId="92" dataDxfId="91">
  <autoFilter ref="A1:BB2" xr:uid="{00000000-0009-0000-0100-000002000000}"/>
  <tableColumns count="54">
    <tableColumn id="1" xr3:uid="{00000000-0010-0000-0000-000001000000}" name="Practice Code" dataDxfId="90">
      <calculatedColumnFormula>'GP Information'!E9</calculatedColumnFormula>
    </tableColumn>
    <tableColumn id="2" xr3:uid="{00000000-0010-0000-0000-000002000000}" name="Practice Name" dataDxfId="89">
      <calculatedColumnFormula>'GP Information'!E11</calculatedColumnFormula>
    </tableColumn>
    <tableColumn id="43" xr3:uid="{00000000-0010-0000-0000-00002B000000}" name="Main Trust Area" dataDxfId="88">
      <calculatedColumnFormula>'GP Information'!E13</calculatedColumnFormula>
    </tableColumn>
    <tableColumn id="3" xr3:uid="{00000000-0010-0000-0000-000003000000}" name="Federation" dataDxfId="87">
      <calculatedColumnFormula>'GP Information'!E15</calculatedColumnFormula>
    </tableColumn>
    <tableColumn id="19" xr3:uid="{C088DF87-35FE-441E-8BC1-3DC01EBE154E}" name="Attachment Capacity" dataDxfId="86">
      <calculatedColumnFormula>'GP Information'!E17</calculatedColumnFormula>
    </tableColumn>
    <tableColumn id="4" xr3:uid="{00000000-0010-0000-0000-000004000000}" name="GP Edn Lead Name" dataDxfId="85">
      <calculatedColumnFormula>'GP Information'!E19</calculatedColumnFormula>
    </tableColumn>
    <tableColumn id="5" xr3:uid="{00000000-0010-0000-0000-000005000000}" name="GP Edn Lead Cipher No" dataDxfId="84">
      <calculatedColumnFormula>'GP Information'!E21</calculatedColumnFormula>
    </tableColumn>
    <tableColumn id="6" xr3:uid="{00000000-0010-0000-0000-000006000000}" name="GP Edn Lead Email" dataDxfId="83">
      <calculatedColumnFormula>'GP Information'!E23</calculatedColumnFormula>
    </tableColumn>
    <tableColumn id="7" xr3:uid="{00000000-0010-0000-0000-000007000000}" name="AltIve Email" dataDxfId="82">
      <calculatedColumnFormula>'GP Information'!E25</calculatedColumnFormula>
    </tableColumn>
    <tableColumn id="8" xr3:uid="{00000000-0010-0000-0000-000008000000}" name="Mobile No" dataDxfId="81">
      <calculatedColumnFormula>'GP Information'!E27</calculatedColumnFormula>
    </tableColumn>
    <tableColumn id="9" xr3:uid="{00000000-0010-0000-0000-000009000000}" name="Lead Admin" dataDxfId="80">
      <calculatedColumnFormula>'GP Information'!E29</calculatedColumnFormula>
    </tableColumn>
    <tableColumn id="10" xr3:uid="{00000000-0010-0000-0000-00000A000000}" name="Admin Contact Email" dataDxfId="79">
      <calculatedColumnFormula>'GP Information'!E31</calculatedColumnFormula>
    </tableColumn>
    <tableColumn id="11" xr3:uid="{00000000-0010-0000-0000-00000B000000}" name="Contact Tel No" dataDxfId="78">
      <calculatedColumnFormula>'GP Information'!E33</calculatedColumnFormula>
    </tableColumn>
    <tableColumn id="52" xr3:uid="{00000000-0010-0000-0000-000034000000}" name="Yr1 CS Spr Tue Lead" dataDxfId="77">
      <calculatedColumnFormula>'GP Information'!E38</calculatedColumnFormula>
    </tableColumn>
    <tableColumn id="53" xr3:uid="{00000000-0010-0000-0000-000035000000}" name="Yr1 CS Spr Fri Lead" dataDxfId="76">
      <calculatedColumnFormula>'GP Information'!O38</calculatedColumnFormula>
    </tableColumn>
    <tableColumn id="51" xr3:uid="{00000000-0010-0000-0000-000033000000}" name="Yr2 CS Aut Mon Lead" dataDxfId="75">
      <calculatedColumnFormula>'GP Information'!E40</calculatedColumnFormula>
    </tableColumn>
    <tableColumn id="54" xr3:uid="{00000000-0010-0000-0000-000036000000}" name="Yr2 CS Aut Thu Lead" dataDxfId="74">
      <calculatedColumnFormula>'GP Information'!O40</calculatedColumnFormula>
    </tableColumn>
    <tableColumn id="56" xr3:uid="{00000000-0010-0000-0000-000038000000}" name="Yr2 CS Spr Mon Lead" dataDxfId="73">
      <calculatedColumnFormula>'GP Information'!E42</calculatedColumnFormula>
    </tableColumn>
    <tableColumn id="55" xr3:uid="{00000000-0010-0000-0000-000037000000}" name="Yr2 CS Spr Thu Lead" dataDxfId="72">
      <calculatedColumnFormula>'GP Information'!O42</calculatedColumnFormula>
    </tableColumn>
    <tableColumn id="50" xr3:uid="{00000000-0010-0000-0000-000032000000}" name="Yr1 FM Tue Lead" dataDxfId="71">
      <calculatedColumnFormula>'GP Information'!E44</calculatedColumnFormula>
    </tableColumn>
    <tableColumn id="57" xr3:uid="{00000000-0010-0000-0000-000039000000}" name="Yr1 FM Thu Lead" dataDxfId="70">
      <calculatedColumnFormula>'GP Information'!O44</calculatedColumnFormula>
    </tableColumn>
    <tableColumn id="49" xr3:uid="{00000000-0010-0000-0000-000031000000}" name="Yr2 FM Tue Lead" dataDxfId="69">
      <calculatedColumnFormula>'GP Information'!E46</calculatedColumnFormula>
    </tableColumn>
    <tableColumn id="58" xr3:uid="{00000000-0010-0000-0000-00003A000000}" name="Yr2 FM Thu Lead" dataDxfId="68">
      <calculatedColumnFormula>'GP Information'!O46</calculatedColumnFormula>
    </tableColumn>
    <tableColumn id="48" xr3:uid="{00000000-0010-0000-0000-000030000000}" name="Yr3 GP Aut Lead" dataDxfId="67">
      <calculatedColumnFormula>'GP Information'!E48</calculatedColumnFormula>
    </tableColumn>
    <tableColumn id="59" xr3:uid="{00000000-0010-0000-0000-00003B000000}" name="Yr3 GP Spr Lead" dataDxfId="66">
      <calculatedColumnFormula>'GP Information'!O48</calculatedColumnFormula>
    </tableColumn>
    <tableColumn id="47" xr3:uid="{00000000-0010-0000-0000-00002F000000}" name="Yr4 GP Lead" dataDxfId="65">
      <calculatedColumnFormula>'GP Information'!E50</calculatedColumnFormula>
    </tableColumn>
    <tableColumn id="45" xr3:uid="{00000000-0010-0000-0000-00002D000000}" name="Yr5 GP Lead" dataDxfId="64">
      <calculatedColumnFormula>'GP Information'!E52</calculatedColumnFormula>
    </tableColumn>
    <tableColumn id="44" xr3:uid="{00000000-0010-0000-0000-00002C000000}" name="Yr5 GP Asst Lead" dataDxfId="63">
      <calculatedColumnFormula>'GP Information'!E54</calculatedColumnFormula>
    </tableColumn>
    <tableColumn id="12" xr3:uid="{00000000-0010-0000-0000-00000C000000}" name="Yr1 ClinSkills Spring" dataDxfId="62">
      <calculatedColumnFormula>Availability!C6</calculatedColumnFormula>
    </tableColumn>
    <tableColumn id="13" xr3:uid="{00000000-0010-0000-0000-00000D000000}" name="Yr2 ClinSkills Aut" dataDxfId="61">
      <calculatedColumnFormula>Availability!C8</calculatedColumnFormula>
    </tableColumn>
    <tableColumn id="14" xr3:uid="{00000000-0010-0000-0000-00000E000000}" name="Yr2 ClinSkills Spring" dataDxfId="60">
      <calculatedColumnFormula>Availability!C9</calculatedColumnFormula>
    </tableColumn>
    <tableColumn id="15" xr3:uid="{00000000-0010-0000-0000-00000F000000}" name="Yr1 FamilyMed" dataDxfId="59">
      <calculatedColumnFormula>Availability!C10</calculatedColumnFormula>
    </tableColumn>
    <tableColumn id="16" xr3:uid="{00000000-0010-0000-0000-000010000000}" name="Yr2 FamilyMed" dataDxfId="58">
      <calculatedColumnFormula>Availability!C11</calculatedColumnFormula>
    </tableColumn>
    <tableColumn id="17" xr3:uid="{00000000-0010-0000-0000-000011000000}" name="Yr3 GP Aut" dataDxfId="57">
      <calculatedColumnFormula>Availability!C12</calculatedColumnFormula>
    </tableColumn>
    <tableColumn id="18" xr3:uid="{96A5B43A-687C-41DE-B333-DC5D1C57B46F}" name="Yr3 GP Spr" dataDxfId="56">
      <calculatedColumnFormula>Availability!C13</calculatedColumnFormula>
    </tableColumn>
    <tableColumn id="24" xr3:uid="{00000000-0010-0000-0000-000018000000}" name="Yr4 Attach Group 1" dataDxfId="55">
      <calculatedColumnFormula>VALUE(LEFT(Availability!$C$15,1))</calculatedColumnFormula>
    </tableColumn>
    <tableColumn id="25" xr3:uid="{00000000-0010-0000-0000-000019000000}" name="Yr4 Attach Group 2" dataDxfId="54">
      <calculatedColumnFormula>VALUE(LEFT(Availability!$C$16,1))</calculatedColumnFormula>
    </tableColumn>
    <tableColumn id="26" xr3:uid="{00000000-0010-0000-0000-00001A000000}" name="Yr4 Attach Group 3" dataDxfId="53">
      <calculatedColumnFormula>VALUE(LEFT(Availability!$C$17,1))</calculatedColumnFormula>
    </tableColumn>
    <tableColumn id="27" xr3:uid="{00000000-0010-0000-0000-00001B000000}" name="Yr4 Attach Group 4" dataDxfId="52">
      <calculatedColumnFormula>VALUE(LEFT(Availability!$C$18,1))</calculatedColumnFormula>
    </tableColumn>
    <tableColumn id="29" xr3:uid="{00000000-0010-0000-0000-00001D000000}" name="Yr5 Attach Week 2" dataDxfId="51">
      <calculatedColumnFormula>VALUE(LEFT(Availability!J19,1))</calculatedColumnFormula>
    </tableColumn>
    <tableColumn id="30" xr3:uid="{00000000-0010-0000-0000-00001E000000}" name="Yr5 Attach Week 4" dataDxfId="50">
      <calculatedColumnFormula>VALUE(LEFT(Availability!T19,1))</calculatedColumnFormula>
    </tableColumn>
    <tableColumn id="31" xr3:uid="{00000000-0010-0000-0000-00001F000000}" name="Yr5 Attach Week 6" dataDxfId="49">
      <calculatedColumnFormula>VALUE(LEFT(Availability!AD19,1))</calculatedColumnFormula>
    </tableColumn>
    <tableColumn id="32" xr3:uid="{00000000-0010-0000-0000-000020000000}" name="Yr5 Attach Week 8" dataDxfId="48">
      <calculatedColumnFormula>VALUE(LEFT(Availability!AN19,1))</calculatedColumnFormula>
    </tableColumn>
    <tableColumn id="33" xr3:uid="{00000000-0010-0000-0000-000021000000}" name="Yr5 Attach Week 10" dataDxfId="47">
      <calculatedColumnFormula>VALUE(LEFT(Availability!AX19,1))</calculatedColumnFormula>
    </tableColumn>
    <tableColumn id="34" xr3:uid="{00000000-0010-0000-0000-000022000000}" name="Yr5 Attach Week 12" dataDxfId="46">
      <calculatedColumnFormula>VALUE(LEFT(Availability!BH19,1))</calculatedColumnFormula>
    </tableColumn>
    <tableColumn id="35" xr3:uid="{00000000-0010-0000-0000-000023000000}" name="Yr5 Attach Week 14" dataDxfId="45">
      <calculatedColumnFormula>VALUE(LEFT(Availability!BR19,1))</calculatedColumnFormula>
    </tableColumn>
    <tableColumn id="36" xr3:uid="{00000000-0010-0000-0000-000024000000}" name="Yr5 Attach Week 16" dataDxfId="44">
      <calculatedColumnFormula>VALUE(LEFT(Availability!CB19,1))</calculatedColumnFormula>
    </tableColumn>
    <tableColumn id="37" xr3:uid="{00000000-0010-0000-0000-000025000000}" name="Yr5 Attach Week 18" dataDxfId="43">
      <calculatedColumnFormula>VALUE(LEFT(Availability!CV19,1))</calculatedColumnFormula>
    </tableColumn>
    <tableColumn id="38" xr3:uid="{00000000-0010-0000-0000-000026000000}" name="Yr5 Attach Week 20" dataDxfId="42">
      <calculatedColumnFormula>VALUE(LEFT(Availability!DF19,1))</calculatedColumnFormula>
    </tableColumn>
    <tableColumn id="39" xr3:uid="{00000000-0010-0000-0000-000027000000}" name="Yr5 Assist Week 30" dataDxfId="41">
      <calculatedColumnFormula>VALUE(LEFT(Availability!EY19,1))</calculatedColumnFormula>
    </tableColumn>
    <tableColumn id="40" xr3:uid="{00000000-0010-0000-0000-000028000000}" name="Yr5 Assist Week 31" dataDxfId="40">
      <calculatedColumnFormula>VALUE(LEFT(Availability!FI19,1))</calculatedColumnFormula>
    </tableColumn>
    <tableColumn id="41" xr3:uid="{00000000-0010-0000-0000-000029000000}" name="Yr5 Assist Week 32" dataDxfId="39">
      <calculatedColumnFormula>VALUE(LEFT(Availability!FN19,1))</calculatedColumnFormula>
    </tableColumn>
    <tableColumn id="42" xr3:uid="{00000000-0010-0000-0000-00002A000000}" name="Yr5 Assist Week 33" dataDxfId="38">
      <calculatedColumnFormula>VALUE(LEFT(Availability!FS19,1))</calculatedColumnFormula>
    </tableColumn>
    <tableColumn id="20" xr3:uid="{AF16ACAD-424E-4044-B936-6526E7173260}" name="Summary Comments" dataDxfId="37">
      <calculatedColumnFormula>Summary!C22</calculatedColumn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FA5B32-E157-49E0-B581-83DBD7D51F2E}" name="SummaryData" displayName="SummaryData" ref="A1:E26" totalsRowShown="0">
  <autoFilter ref="A1:E26" xr:uid="{73FA5B32-E157-49E0-B581-83DBD7D51F2E}"/>
  <sortState xmlns:xlrd2="http://schemas.microsoft.com/office/spreadsheetml/2017/richdata2" ref="A2:E22">
    <sortCondition ref="B1:B22"/>
  </sortState>
  <tableColumns count="5">
    <tableColumn id="2" xr3:uid="{ACF29FE5-4322-4561-9944-C635B53CE805}" name="SelectedValues" dataDxfId="36">
      <calculatedColumnFormula>INDEX(AdminTable[Yr2 ClinSkills Aut],1)</calculatedColumnFormula>
    </tableColumn>
    <tableColumn id="1" xr3:uid="{48A6E38F-3E58-41A3-A8ED-ABB3C218D2E8}" name="Placement Label" dataDxfId="35"/>
    <tableColumn id="3" xr3:uid="{2E267263-484C-4FAB-96F9-DDB70D41B9E0}" name="GP Lead" dataDxfId="34"/>
    <tableColumn id="4" xr3:uid="{2BE6F460-7C52-4D3D-BBC9-9FDD9F4697F5}" name="Placement Students" dataDxfId="33"/>
    <tableColumn id="5" xr3:uid="{4A7004BD-CDB3-47E5-BB32-2E1F8BC99F2E}" name="Placement Dates" dataDxfId="32"/>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Yr1ClinSkills" displayName="Yr1ClinSkills" ref="E3:H7" totalsRowShown="0">
  <autoFilter ref="E3:H7" xr:uid="{00000000-0009-0000-0100-000001000000}"/>
  <tableColumns count="4">
    <tableColumn id="1" xr3:uid="{00000000-0010-0000-0100-000001000000}" name="Yr 1 Clinical Skills Spring"/>
    <tableColumn id="2" xr3:uid="{8A936892-399C-4CDD-87E5-D0B0612337C6}" name="Tutor Lookup" dataDxfId="31"/>
    <tableColumn id="3" xr3:uid="{18A3FEC4-7E8E-4E43-8723-8A3083295688}" name="Date Description"/>
    <tableColumn id="4" xr3:uid="{EBA24366-AD17-4EDF-B407-6600E26A1353}" name="Student Numbers"/>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r2ClinSkillsAut" displayName="Yr2ClinSkillsAut" ref="J3:M7" totalsRowShown="0">
  <autoFilter ref="J3:M7" xr:uid="{00000000-0009-0000-0100-000003000000}"/>
  <tableColumns count="4">
    <tableColumn id="1" xr3:uid="{00000000-0010-0000-0200-000001000000}" name="Yr 2 Clinical Skills Autumn"/>
    <tableColumn id="2" xr3:uid="{03851953-256C-422D-920C-9ACE65EAD35D}" name="Tutor Lookup" dataDxfId="30"/>
    <tableColumn id="3" xr3:uid="{F1B1FA2D-E0E8-4BC7-BAB4-59B39E0C2F2A}" name="Date Description"/>
    <tableColumn id="4" xr3:uid="{EF0667B0-8EB7-4A6B-8FCA-79BD2586C570}" name="Student Numbers"/>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Yr1FamMed" displayName="Yr1FamMed" ref="O3:R7" totalsRowShown="0">
  <autoFilter ref="O3:R7" xr:uid="{00000000-0009-0000-0100-000004000000}"/>
  <tableColumns count="4">
    <tableColumn id="1" xr3:uid="{00000000-0010-0000-0300-000001000000}" name="Yr 1 Family Med"/>
    <tableColumn id="2" xr3:uid="{03ECB6C0-C52A-4791-8E05-3FBF7EE32BD4}" name="Tutor Lookup" dataDxfId="29"/>
    <tableColumn id="3" xr3:uid="{48FD5B31-B203-47DE-A3DF-AA8256562D4E}" name="Date Description"/>
    <tableColumn id="4" xr3:uid="{5B6B410F-F0E1-4D84-A557-CBEDC5D08566}" name="Student Numbers"/>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Y3:Y6" totalsRowShown="0" headerRowDxfId="28" dataDxfId="27">
  <autoFilter ref="Y3:Y6" xr:uid="{00000000-0009-0000-0100-000005000000}"/>
  <tableColumns count="1">
    <tableColumn id="1" xr3:uid="{00000000-0010-0000-0400-000001000000}" name="Year 4 Attachment" dataDxfId="26"/>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A3:AA7" totalsRowShown="0" headerRowDxfId="25" dataDxfId="24">
  <autoFilter ref="AA3:AA7" xr:uid="{00000000-0009-0000-0100-000006000000}"/>
  <tableColumns count="1">
    <tableColumn id="1" xr3:uid="{00000000-0010-0000-0500-000001000000}" name="Year 5 Attachment" dataDxfId="23"/>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Yr3AutGP" displayName="Yr3AutGP" ref="T3:W7" totalsRowShown="0" headerRowDxfId="22" dataDxfId="21">
  <autoFilter ref="T3:W7" xr:uid="{00000000-0009-0000-0100-000007000000}"/>
  <tableColumns count="4">
    <tableColumn id="1" xr3:uid="{00000000-0010-0000-0600-000001000000}" name="Year 3 Aut GP" dataDxfId="20"/>
    <tableColumn id="2" xr3:uid="{6D25552B-3D7B-4669-8444-4CB2EB8DE4E1}" name="Tutor Lookup" dataDxfId="19"/>
    <tableColumn id="3" xr3:uid="{54CE456F-46C0-4E0C-832C-BD75E793F2B5}" name="Date Description" dataDxfId="18"/>
    <tableColumn id="4" xr3:uid="{330534A2-5D57-414C-9AFE-705250CA3761}" name="Student Numbers" dataDxfId="17"/>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C3:AC6" totalsRowShown="0" headerRowDxfId="16" dataDxfId="15">
  <autoFilter ref="AC3:AC6" xr:uid="{00000000-0009-0000-0100-000009000000}"/>
  <tableColumns count="1">
    <tableColumn id="1" xr3:uid="{00000000-0010-0000-0800-000001000000}" name="Year 5 Assistantship" dataDxfId="14"/>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HSCTs" displayName="HSCTs" ref="A3:A8" totalsRowShown="0">
  <autoFilter ref="A3:A8" xr:uid="{00000000-0009-0000-0100-00000A000000}"/>
  <tableColumns count="1">
    <tableColumn id="1" xr3:uid="{00000000-0010-0000-0900-000001000000}" name="Main Trust Area"/>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Federations" displayName="Federations" ref="C3:C20" totalsRowShown="0">
  <autoFilter ref="C3:C20" xr:uid="{00000000-0009-0000-0100-00000B000000}"/>
  <tableColumns count="1">
    <tableColumn id="1" xr3:uid="{00000000-0010-0000-0A00-000001000000}" name="Federation"/>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2B4C57-4F3F-4F52-A1C1-70B72F16C344}" name="Yr3SprGP" displayName="Yr3SprGP" ref="T9:W13" totalsRowShown="0" headerRowDxfId="13" dataDxfId="12">
  <autoFilter ref="T9:W13" xr:uid="{2B2B4C57-4F3F-4F52-A1C1-70B72F16C344}"/>
  <tableColumns count="4">
    <tableColumn id="1" xr3:uid="{5183FCD9-7D9B-4055-A4CB-36A82C2FC40B}" name="Year 3 Spr GP" dataDxfId="11"/>
    <tableColumn id="2" xr3:uid="{40A98AA3-F51E-4CC5-BBBA-A289A19BFCC1}" name="Tutor Lookup" dataDxfId="10"/>
    <tableColumn id="3" xr3:uid="{C9E62AD4-52DB-4F06-AB10-22F1E0CFF795}" name="Date Description" dataDxfId="9"/>
    <tableColumn id="4" xr3:uid="{B4BD9A5E-7F1A-4A24-BF03-F5CCA43288D2}" name="Student Numbers" dataDxfId="8"/>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608F70-2AF2-4C63-91A9-7B9E361C53A5}" name="Yr2FamMed" displayName="Yr2FamMed" ref="O9:R13" totalsRowShown="0">
  <autoFilter ref="O9:R13" xr:uid="{95608F70-2AF2-4C63-91A9-7B9E361C53A5}"/>
  <tableColumns count="4">
    <tableColumn id="1" xr3:uid="{396B46F6-7C20-4389-BB3A-B76845783C8C}" name="Yr 2 Family Med"/>
    <tableColumn id="2" xr3:uid="{6880DC9C-5E8D-4B87-9980-666F4FF7791E}" name="Tutor Lookup" dataDxfId="7"/>
    <tableColumn id="3" xr3:uid="{BEA724F0-93AB-4826-94A7-B73F70682A7E}" name="Date Description"/>
    <tableColumn id="4" xr3:uid="{0456BD17-38C8-4C3A-8051-3C38834A094F}" name="Student Numbers"/>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37D6089-027E-46B0-A180-DD89D97CA492}" name="Yr2ClinSkillsSpr" displayName="Yr2ClinSkillsSpr" ref="J9:M13" totalsRowShown="0">
  <autoFilter ref="J9:M13" xr:uid="{837D6089-027E-46B0-A180-DD89D97CA492}"/>
  <tableColumns count="4">
    <tableColumn id="1" xr3:uid="{88BD6347-7F55-4903-B014-07EEC546E9BD}" name="Yr 2 Clinical Skills Spring"/>
    <tableColumn id="2" xr3:uid="{F05D917B-D274-480F-A08E-BD94751C1CBE}" name="Tutor Lookup" dataDxfId="6"/>
    <tableColumn id="3" xr3:uid="{206596C2-7204-487B-8B1B-14586A63F47A}" name="Date Description"/>
    <tableColumn id="4" xr3:uid="{E417F418-4E25-4767-828C-5BBCA1BFB119}" name="Student Numbers"/>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E73342-413E-4ABA-9B18-27E21DF43E81}" name="Yr4Groups" displayName="Yr4Groups" ref="E10:G14" totalsRowShown="0">
  <autoFilter ref="E10:G14" xr:uid="{83E73342-413E-4ABA-9B18-27E21DF43E81}"/>
  <tableColumns count="3">
    <tableColumn id="1" xr3:uid="{2CADEDEF-1B1E-4A2F-83F5-00E06A3C3B1F}" name="Year 4 Groups"/>
    <tableColumn id="2" xr3:uid="{703DE7AD-E632-4541-BDAE-71855D781567}" name="Date Description"/>
    <tableColumn id="3" xr3:uid="{9329EFE6-6443-44E2-B244-65CBDE0311BA}" name="GP Lead" dataDxfId="5">
      <calculatedColumnFormula>IF('GP Information'!$E$50 = 0, "", 'GP Information'!$E$50)</calculatedColumnFormula>
    </tableColumn>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6D8C13-A527-4A2D-9B5D-F2B1142D92D7}" name="Yr5Groups" displayName="Yr5Groups" ref="Y9:AA23" totalsRowShown="0" headerRowDxfId="4" dataDxfId="3">
  <autoFilter ref="Y9:AA23" xr:uid="{2B6D8C13-A527-4A2D-9B5D-F2B1142D92D7}"/>
  <tableColumns count="3">
    <tableColumn id="1" xr3:uid="{AB5B7153-8F76-4FB6-B62C-EC60E7DADA61}" name="Year 5 Groups" dataDxfId="2"/>
    <tableColumn id="2" xr3:uid="{A94E252B-595A-4C41-BAC5-9AA33047E9EF}" name="Date Description" dataDxfId="1"/>
    <tableColumn id="3" xr3:uid="{7C0EDC53-2278-4878-9F89-E2D757802501}" name="GP Lead" dataDxfId="0">
      <calculatedColumnFormula array="1">_xlfn.LET(_xlpm.name, AdminTable[Yr5 GP Lead], IF(_xlpm.name=0, "", _xlpm.name))</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GPInformation">
    <tabColor theme="4" tint="-0.499984740745262"/>
  </sheetPr>
  <dimension ref="A4:U65"/>
  <sheetViews>
    <sheetView showGridLines="0" tabSelected="1" zoomScaleNormal="100" workbookViewId="0">
      <selection activeCell="O42" sqref="O42:T42"/>
    </sheetView>
  </sheetViews>
  <sheetFormatPr defaultColWidth="8.88671875" defaultRowHeight="13.2" x14ac:dyDescent="0.25"/>
  <cols>
    <col min="1" max="1" width="5.6640625" style="112" customWidth="1"/>
    <col min="2" max="3" width="8.88671875" style="112"/>
    <col min="4" max="4" width="10.33203125" style="112" customWidth="1"/>
    <col min="5" max="9" width="8.88671875" style="112"/>
    <col min="10" max="10" width="9.109375" style="112" customWidth="1"/>
    <col min="11" max="11" width="5.6640625" style="112" customWidth="1"/>
    <col min="12" max="19" width="8.88671875" style="112"/>
    <col min="20" max="20" width="4.33203125" style="112" customWidth="1"/>
    <col min="21" max="21" width="8.5546875" style="112" customWidth="1"/>
    <col min="22" max="16384" width="8.88671875" style="112"/>
  </cols>
  <sheetData>
    <row r="4" spans="1:21" ht="19.2" customHeight="1" thickBot="1" x14ac:dyDescent="0.3"/>
    <row r="5" spans="1:21" x14ac:dyDescent="0.25">
      <c r="A5" s="189"/>
      <c r="B5" s="190"/>
      <c r="C5" s="190"/>
      <c r="D5" s="190"/>
      <c r="E5" s="190"/>
      <c r="F5" s="190"/>
      <c r="G5" s="190"/>
      <c r="H5" s="190"/>
      <c r="I5" s="190"/>
      <c r="J5" s="191"/>
      <c r="L5" s="202"/>
      <c r="M5" s="96"/>
      <c r="N5" s="96"/>
      <c r="O5" s="96"/>
      <c r="P5" s="96"/>
      <c r="Q5" s="96"/>
      <c r="R5" s="96"/>
      <c r="S5" s="96"/>
      <c r="T5" s="96"/>
      <c r="U5" s="99"/>
    </row>
    <row r="6" spans="1:21" x14ac:dyDescent="0.25">
      <c r="A6" s="273" t="s">
        <v>62</v>
      </c>
      <c r="B6" s="274"/>
      <c r="C6" s="274"/>
      <c r="D6" s="274"/>
      <c r="E6" s="274"/>
      <c r="F6" s="274"/>
      <c r="G6" s="274"/>
      <c r="H6" s="274"/>
      <c r="I6" s="274"/>
      <c r="J6" s="275"/>
      <c r="L6" s="290" t="s">
        <v>68</v>
      </c>
      <c r="M6" s="291"/>
      <c r="N6" s="291"/>
      <c r="O6" s="291"/>
      <c r="P6" s="291"/>
      <c r="Q6" s="291"/>
      <c r="R6" s="291"/>
      <c r="S6" s="291"/>
      <c r="T6" s="291"/>
      <c r="U6" s="292"/>
    </row>
    <row r="7" spans="1:21" ht="15.75" customHeight="1" x14ac:dyDescent="0.25">
      <c r="A7" s="276" t="s">
        <v>63</v>
      </c>
      <c r="B7" s="277"/>
      <c r="C7" s="277"/>
      <c r="D7" s="277"/>
      <c r="E7" s="277"/>
      <c r="F7" s="277"/>
      <c r="G7" s="277"/>
      <c r="H7" s="277"/>
      <c r="I7" s="277"/>
      <c r="J7" s="278"/>
      <c r="L7" s="293" t="s">
        <v>231</v>
      </c>
      <c r="M7" s="294"/>
      <c r="N7" s="294"/>
      <c r="O7" s="294"/>
      <c r="P7" s="294"/>
      <c r="Q7" s="294"/>
      <c r="R7" s="294"/>
      <c r="S7" s="294"/>
      <c r="T7" s="294"/>
      <c r="U7" s="295"/>
    </row>
    <row r="8" spans="1:21" ht="9.9" customHeight="1" thickBot="1" x14ac:dyDescent="0.3">
      <c r="A8" s="188"/>
      <c r="B8" s="18"/>
      <c r="C8" s="18"/>
      <c r="D8" s="18"/>
      <c r="E8" s="18"/>
      <c r="F8" s="18"/>
      <c r="G8" s="18"/>
      <c r="H8" s="18"/>
      <c r="I8" s="18"/>
      <c r="J8" s="187"/>
      <c r="L8" s="296"/>
      <c r="M8" s="294"/>
      <c r="N8" s="294"/>
      <c r="O8" s="294"/>
      <c r="P8" s="294"/>
      <c r="Q8" s="294"/>
      <c r="R8" s="294"/>
      <c r="S8" s="294"/>
      <c r="T8" s="294"/>
      <c r="U8" s="295"/>
    </row>
    <row r="9" spans="1:21" ht="15.75" customHeight="1" thickBot="1" x14ac:dyDescent="0.3">
      <c r="A9" s="188"/>
      <c r="B9" s="267" t="s">
        <v>340</v>
      </c>
      <c r="C9" s="289"/>
      <c r="D9" s="289"/>
      <c r="E9" s="309"/>
      <c r="F9" s="310"/>
      <c r="G9" s="310"/>
      <c r="H9" s="310"/>
      <c r="I9" s="311"/>
      <c r="J9" s="187"/>
      <c r="L9" s="296"/>
      <c r="M9" s="294"/>
      <c r="N9" s="294"/>
      <c r="O9" s="294"/>
      <c r="P9" s="294"/>
      <c r="Q9" s="294"/>
      <c r="R9" s="294"/>
      <c r="S9" s="294"/>
      <c r="T9" s="294"/>
      <c r="U9" s="295"/>
    </row>
    <row r="10" spans="1:21" ht="5.0999999999999996" customHeight="1" thickBot="1" x14ac:dyDescent="0.3">
      <c r="A10" s="188"/>
      <c r="B10" s="18"/>
      <c r="C10" s="193"/>
      <c r="D10" s="193"/>
      <c r="E10" s="194"/>
      <c r="F10" s="18"/>
      <c r="G10" s="18"/>
      <c r="H10" s="18"/>
      <c r="I10" s="18"/>
      <c r="J10" s="187"/>
      <c r="L10" s="296"/>
      <c r="M10" s="294"/>
      <c r="N10" s="294"/>
      <c r="O10" s="294"/>
      <c r="P10" s="294"/>
      <c r="Q10" s="294"/>
      <c r="R10" s="294"/>
      <c r="S10" s="294"/>
      <c r="T10" s="294"/>
      <c r="U10" s="295"/>
    </row>
    <row r="11" spans="1:21" ht="13.8" thickBot="1" x14ac:dyDescent="0.3">
      <c r="A11" s="188"/>
      <c r="B11" s="267" t="s">
        <v>64</v>
      </c>
      <c r="C11" s="289"/>
      <c r="D11" s="289"/>
      <c r="E11" s="309"/>
      <c r="F11" s="310"/>
      <c r="G11" s="310"/>
      <c r="H11" s="310"/>
      <c r="I11" s="311"/>
      <c r="J11" s="187"/>
      <c r="L11" s="296"/>
      <c r="M11" s="294"/>
      <c r="N11" s="294"/>
      <c r="O11" s="294"/>
      <c r="P11" s="294"/>
      <c r="Q11" s="294"/>
      <c r="R11" s="294"/>
      <c r="S11" s="294"/>
      <c r="T11" s="294"/>
      <c r="U11" s="295"/>
    </row>
    <row r="12" spans="1:21" ht="5.0999999999999996" customHeight="1" thickBot="1" x14ac:dyDescent="0.3">
      <c r="A12" s="188"/>
      <c r="B12" s="193"/>
      <c r="C12" s="18"/>
      <c r="D12" s="18"/>
      <c r="E12" s="194"/>
      <c r="F12" s="18"/>
      <c r="G12" s="18"/>
      <c r="H12" s="18"/>
      <c r="I12" s="18"/>
      <c r="J12" s="187"/>
      <c r="L12" s="297" t="s">
        <v>306</v>
      </c>
      <c r="M12" s="298"/>
      <c r="N12" s="298"/>
      <c r="O12" s="298"/>
      <c r="P12" s="298"/>
      <c r="Q12" s="298"/>
      <c r="R12" s="298"/>
      <c r="S12" s="298"/>
      <c r="T12" s="298"/>
      <c r="U12" s="299"/>
    </row>
    <row r="13" spans="1:21" ht="15.75" customHeight="1" thickBot="1" x14ac:dyDescent="0.3">
      <c r="A13" s="188"/>
      <c r="B13" s="267" t="s">
        <v>97</v>
      </c>
      <c r="C13" s="289"/>
      <c r="D13" s="289"/>
      <c r="E13" s="286"/>
      <c r="F13" s="287"/>
      <c r="G13" s="287"/>
      <c r="H13" s="287"/>
      <c r="I13" s="288"/>
      <c r="J13" s="187"/>
      <c r="L13" s="297"/>
      <c r="M13" s="298"/>
      <c r="N13" s="298"/>
      <c r="O13" s="298"/>
      <c r="P13" s="298"/>
      <c r="Q13" s="298"/>
      <c r="R13" s="298"/>
      <c r="S13" s="298"/>
      <c r="T13" s="298"/>
      <c r="U13" s="299"/>
    </row>
    <row r="14" spans="1:21" ht="5.0999999999999996" customHeight="1" thickBot="1" x14ac:dyDescent="0.3">
      <c r="A14" s="188"/>
      <c r="B14" s="193"/>
      <c r="C14" s="18"/>
      <c r="D14" s="18"/>
      <c r="E14" s="194"/>
      <c r="F14" s="18"/>
      <c r="G14" s="18"/>
      <c r="H14" s="18"/>
      <c r="I14" s="18"/>
      <c r="J14" s="187"/>
      <c r="L14" s="297"/>
      <c r="M14" s="298"/>
      <c r="N14" s="298"/>
      <c r="O14" s="298"/>
      <c r="P14" s="298"/>
      <c r="Q14" s="298"/>
      <c r="R14" s="298"/>
      <c r="S14" s="298"/>
      <c r="T14" s="298"/>
      <c r="U14" s="299"/>
    </row>
    <row r="15" spans="1:21" ht="13.8" thickBot="1" x14ac:dyDescent="0.3">
      <c r="A15" s="188"/>
      <c r="B15" s="267" t="s">
        <v>96</v>
      </c>
      <c r="C15" s="289"/>
      <c r="D15" s="289"/>
      <c r="E15" s="286"/>
      <c r="F15" s="287"/>
      <c r="G15" s="287"/>
      <c r="H15" s="287"/>
      <c r="I15" s="288"/>
      <c r="J15" s="187"/>
      <c r="L15" s="279"/>
      <c r="M15" s="280"/>
      <c r="N15" s="280"/>
      <c r="O15" s="280"/>
      <c r="P15" s="280"/>
      <c r="Q15" s="280"/>
      <c r="R15" s="280"/>
      <c r="S15" s="280"/>
      <c r="T15" s="280"/>
      <c r="U15" s="281"/>
    </row>
    <row r="16" spans="1:21" ht="5.0999999999999996" customHeight="1" thickBot="1" x14ac:dyDescent="0.3">
      <c r="A16" s="188"/>
      <c r="B16" s="193"/>
      <c r="C16" s="18"/>
      <c r="D16" s="18"/>
      <c r="E16" s="194"/>
      <c r="F16" s="18"/>
      <c r="G16" s="18"/>
      <c r="H16" s="18"/>
      <c r="I16" s="18"/>
      <c r="J16" s="187"/>
      <c r="L16" s="279"/>
      <c r="M16" s="280"/>
      <c r="N16" s="280"/>
      <c r="O16" s="280"/>
      <c r="P16" s="280"/>
      <c r="Q16" s="280"/>
      <c r="R16" s="280"/>
      <c r="S16" s="280"/>
      <c r="T16" s="280"/>
      <c r="U16" s="281"/>
    </row>
    <row r="17" spans="1:21" ht="13.8" thickBot="1" x14ac:dyDescent="0.3">
      <c r="A17" s="188"/>
      <c r="B17" s="267" t="s">
        <v>232</v>
      </c>
      <c r="C17" s="289"/>
      <c r="D17" s="289"/>
      <c r="E17" s="286"/>
      <c r="F17" s="287"/>
      <c r="G17" s="287"/>
      <c r="H17" s="287"/>
      <c r="I17" s="288"/>
      <c r="J17" s="187"/>
      <c r="L17" s="279"/>
      <c r="M17" s="280"/>
      <c r="N17" s="280"/>
      <c r="O17" s="280"/>
      <c r="P17" s="280"/>
      <c r="Q17" s="280"/>
      <c r="R17" s="280"/>
      <c r="S17" s="280"/>
      <c r="T17" s="280"/>
      <c r="U17" s="281"/>
    </row>
    <row r="18" spans="1:21" ht="5.0999999999999996" customHeight="1" thickBot="1" x14ac:dyDescent="0.3">
      <c r="A18" s="188"/>
      <c r="B18" s="193"/>
      <c r="C18" s="18"/>
      <c r="D18" s="18"/>
      <c r="E18" s="194"/>
      <c r="F18" s="18"/>
      <c r="G18" s="18"/>
      <c r="H18" s="18"/>
      <c r="I18" s="18"/>
      <c r="J18" s="187"/>
      <c r="L18" s="282"/>
      <c r="M18" s="280"/>
      <c r="N18" s="280"/>
      <c r="O18" s="280"/>
      <c r="P18" s="280"/>
      <c r="Q18" s="280"/>
      <c r="R18" s="280"/>
      <c r="S18" s="280"/>
      <c r="T18" s="280"/>
      <c r="U18" s="281"/>
    </row>
    <row r="19" spans="1:21" ht="13.8" thickBot="1" x14ac:dyDescent="0.3">
      <c r="A19" s="188"/>
      <c r="B19" s="267" t="s">
        <v>122</v>
      </c>
      <c r="C19" s="289"/>
      <c r="D19" s="289"/>
      <c r="E19" s="286"/>
      <c r="F19" s="287"/>
      <c r="G19" s="287"/>
      <c r="H19" s="287"/>
      <c r="I19" s="288"/>
      <c r="J19" s="187"/>
      <c r="L19" s="282"/>
      <c r="M19" s="280"/>
      <c r="N19" s="280"/>
      <c r="O19" s="280"/>
      <c r="P19" s="280"/>
      <c r="Q19" s="280"/>
      <c r="R19" s="280"/>
      <c r="S19" s="280"/>
      <c r="T19" s="280"/>
      <c r="U19" s="281"/>
    </row>
    <row r="20" spans="1:21" ht="5.0999999999999996" customHeight="1" thickBot="1" x14ac:dyDescent="0.3">
      <c r="A20" s="188"/>
      <c r="B20" s="193"/>
      <c r="C20" s="18"/>
      <c r="D20" s="18"/>
      <c r="E20" s="194"/>
      <c r="F20" s="18"/>
      <c r="G20" s="18"/>
      <c r="H20" s="18"/>
      <c r="I20" s="18"/>
      <c r="J20" s="187"/>
      <c r="L20" s="282"/>
      <c r="M20" s="280"/>
      <c r="N20" s="280"/>
      <c r="O20" s="280"/>
      <c r="P20" s="280"/>
      <c r="Q20" s="280"/>
      <c r="R20" s="280"/>
      <c r="S20" s="280"/>
      <c r="T20" s="280"/>
      <c r="U20" s="281"/>
    </row>
    <row r="21" spans="1:21" ht="15.75" customHeight="1" thickBot="1" x14ac:dyDescent="0.3">
      <c r="A21" s="188"/>
      <c r="B21" s="267" t="s">
        <v>123</v>
      </c>
      <c r="C21" s="289"/>
      <c r="D21" s="289"/>
      <c r="E21" s="286"/>
      <c r="F21" s="287"/>
      <c r="G21" s="287"/>
      <c r="H21" s="287"/>
      <c r="I21" s="288"/>
      <c r="J21" s="187"/>
      <c r="L21" s="283"/>
      <c r="M21" s="284"/>
      <c r="N21" s="284"/>
      <c r="O21" s="284"/>
      <c r="P21" s="284"/>
      <c r="Q21" s="284"/>
      <c r="R21" s="284"/>
      <c r="S21" s="284"/>
      <c r="T21" s="284"/>
      <c r="U21" s="285"/>
    </row>
    <row r="22" spans="1:21" ht="5.0999999999999996" customHeight="1" thickBot="1" x14ac:dyDescent="0.3">
      <c r="A22" s="188"/>
      <c r="B22" s="193"/>
      <c r="C22" s="18"/>
      <c r="D22" s="18"/>
      <c r="E22" s="194"/>
      <c r="F22" s="18"/>
      <c r="G22" s="18"/>
      <c r="H22" s="18"/>
      <c r="I22" s="18"/>
      <c r="J22" s="187"/>
    </row>
    <row r="23" spans="1:21" ht="13.8" thickBot="1" x14ac:dyDescent="0.3">
      <c r="A23" s="188"/>
      <c r="B23" s="267" t="s">
        <v>124</v>
      </c>
      <c r="C23" s="289"/>
      <c r="D23" s="289"/>
      <c r="E23" s="286"/>
      <c r="F23" s="287"/>
      <c r="G23" s="287"/>
      <c r="H23" s="287"/>
      <c r="I23" s="288"/>
      <c r="J23" s="187"/>
    </row>
    <row r="24" spans="1:21" ht="5.0999999999999996" customHeight="1" thickBot="1" x14ac:dyDescent="0.3">
      <c r="A24" s="188"/>
      <c r="B24" s="193"/>
      <c r="C24" s="18"/>
      <c r="D24" s="18"/>
      <c r="E24" s="194"/>
      <c r="F24" s="18"/>
      <c r="G24" s="18"/>
      <c r="H24" s="18"/>
      <c r="I24" s="18"/>
      <c r="J24" s="187"/>
    </row>
    <row r="25" spans="1:21" ht="13.8" thickBot="1" x14ac:dyDescent="0.3">
      <c r="A25" s="188"/>
      <c r="B25" s="267" t="s">
        <v>129</v>
      </c>
      <c r="C25" s="289"/>
      <c r="D25" s="289"/>
      <c r="E25" s="286"/>
      <c r="F25" s="287"/>
      <c r="G25" s="287"/>
      <c r="H25" s="287"/>
      <c r="I25" s="288"/>
      <c r="J25" s="187"/>
    </row>
    <row r="26" spans="1:21" ht="5.0999999999999996" customHeight="1" thickBot="1" x14ac:dyDescent="0.3">
      <c r="A26" s="188"/>
      <c r="B26" s="193"/>
      <c r="C26" s="18"/>
      <c r="D26" s="18"/>
      <c r="E26" s="194"/>
      <c r="F26" s="18"/>
      <c r="G26" s="18"/>
      <c r="H26" s="18"/>
      <c r="I26" s="18"/>
      <c r="J26" s="187"/>
    </row>
    <row r="27" spans="1:21" ht="13.8" thickBot="1" x14ac:dyDescent="0.3">
      <c r="A27" s="188"/>
      <c r="B27" s="267" t="s">
        <v>59</v>
      </c>
      <c r="C27" s="289"/>
      <c r="D27" s="289"/>
      <c r="E27" s="305"/>
      <c r="F27" s="306"/>
      <c r="G27" s="306"/>
      <c r="H27" s="306"/>
      <c r="I27" s="307"/>
      <c r="J27" s="187"/>
    </row>
    <row r="28" spans="1:21" ht="5.0999999999999996" customHeight="1" thickBot="1" x14ac:dyDescent="0.3">
      <c r="A28" s="188"/>
      <c r="B28" s="193"/>
      <c r="C28" s="18"/>
      <c r="D28" s="18"/>
      <c r="E28" s="194"/>
      <c r="F28" s="18"/>
      <c r="G28" s="18"/>
      <c r="H28" s="18"/>
      <c r="I28" s="18"/>
      <c r="J28" s="187"/>
    </row>
    <row r="29" spans="1:21" ht="13.8" thickBot="1" x14ac:dyDescent="0.3">
      <c r="A29" s="188"/>
      <c r="B29" s="267" t="s">
        <v>35</v>
      </c>
      <c r="C29" s="289"/>
      <c r="D29" s="289"/>
      <c r="E29" s="286"/>
      <c r="F29" s="287"/>
      <c r="G29" s="287"/>
      <c r="H29" s="287"/>
      <c r="I29" s="288"/>
      <c r="J29" s="187"/>
    </row>
    <row r="30" spans="1:21" ht="5.0999999999999996" customHeight="1" thickBot="1" x14ac:dyDescent="0.3">
      <c r="A30" s="188"/>
      <c r="B30" s="193"/>
      <c r="C30" s="18"/>
      <c r="D30" s="18"/>
      <c r="E30" s="194"/>
      <c r="F30" s="18"/>
      <c r="G30" s="18"/>
      <c r="H30" s="18"/>
      <c r="I30" s="18"/>
      <c r="J30" s="187"/>
    </row>
    <row r="31" spans="1:21" ht="13.8" thickBot="1" x14ac:dyDescent="0.3">
      <c r="A31" s="188"/>
      <c r="B31" s="267" t="s">
        <v>125</v>
      </c>
      <c r="C31" s="289"/>
      <c r="D31" s="289"/>
      <c r="E31" s="286"/>
      <c r="F31" s="287"/>
      <c r="G31" s="287"/>
      <c r="H31" s="287"/>
      <c r="I31" s="288"/>
      <c r="J31" s="187"/>
    </row>
    <row r="32" spans="1:21" ht="5.0999999999999996" customHeight="1" thickBot="1" x14ac:dyDescent="0.3">
      <c r="A32" s="188"/>
      <c r="B32" s="193"/>
      <c r="C32" s="18"/>
      <c r="D32" s="18"/>
      <c r="E32" s="194"/>
      <c r="F32" s="18"/>
      <c r="G32" s="18"/>
      <c r="H32" s="18"/>
      <c r="I32" s="18"/>
      <c r="J32" s="187"/>
    </row>
    <row r="33" spans="1:21" ht="15.75" customHeight="1" thickBot="1" x14ac:dyDescent="0.3">
      <c r="A33" s="188"/>
      <c r="B33" s="267" t="s">
        <v>36</v>
      </c>
      <c r="C33" s="289"/>
      <c r="D33" s="289"/>
      <c r="E33" s="305"/>
      <c r="F33" s="306"/>
      <c r="G33" s="306"/>
      <c r="H33" s="306"/>
      <c r="I33" s="307"/>
      <c r="J33" s="187"/>
    </row>
    <row r="34" spans="1:21" ht="15" customHeight="1" x14ac:dyDescent="0.25">
      <c r="A34" s="188"/>
      <c r="B34" s="18"/>
      <c r="C34" s="18"/>
      <c r="D34" s="18"/>
      <c r="E34" s="18"/>
      <c r="F34" s="18"/>
      <c r="G34" s="18"/>
      <c r="H34" s="18"/>
      <c r="I34" s="18"/>
      <c r="J34" s="18"/>
      <c r="K34" s="190"/>
      <c r="L34" s="190"/>
      <c r="M34" s="190"/>
      <c r="N34" s="190"/>
      <c r="O34" s="190"/>
      <c r="P34" s="190"/>
      <c r="Q34" s="190"/>
      <c r="R34" s="190"/>
      <c r="S34" s="190"/>
      <c r="T34" s="190"/>
      <c r="U34" s="191"/>
    </row>
    <row r="35" spans="1:21" ht="15.75" customHeight="1" x14ac:dyDescent="0.25">
      <c r="A35" s="188"/>
      <c r="B35" s="308" t="s">
        <v>139</v>
      </c>
      <c r="C35" s="308"/>
      <c r="D35" s="308"/>
      <c r="E35" s="308"/>
      <c r="F35" s="308"/>
      <c r="G35" s="308"/>
      <c r="H35" s="308"/>
      <c r="I35" s="308"/>
      <c r="J35" s="18"/>
      <c r="K35" s="18"/>
      <c r="L35" s="18"/>
      <c r="M35" s="18"/>
      <c r="N35" s="18"/>
      <c r="O35" s="18"/>
      <c r="P35" s="18"/>
      <c r="Q35" s="18"/>
      <c r="R35" s="18"/>
      <c r="S35" s="18"/>
      <c r="T35" s="18"/>
      <c r="U35" s="187"/>
    </row>
    <row r="36" spans="1:21" ht="15.75" customHeight="1" x14ac:dyDescent="0.25">
      <c r="A36" s="188"/>
      <c r="B36" s="308" t="s">
        <v>132</v>
      </c>
      <c r="C36" s="308"/>
      <c r="D36" s="308"/>
      <c r="E36" s="308"/>
      <c r="F36" s="308"/>
      <c r="G36" s="308"/>
      <c r="H36" s="308"/>
      <c r="I36" s="308"/>
      <c r="J36" s="18"/>
      <c r="K36" s="18"/>
      <c r="L36" s="18"/>
      <c r="M36" s="18"/>
      <c r="N36" s="18"/>
      <c r="O36" s="18"/>
      <c r="P36" s="18"/>
      <c r="Q36" s="18"/>
      <c r="R36" s="18"/>
      <c r="S36" s="18"/>
      <c r="T36" s="18"/>
      <c r="U36" s="187"/>
    </row>
    <row r="37" spans="1:21" ht="9.9" customHeight="1" thickBot="1" x14ac:dyDescent="0.3">
      <c r="A37" s="188"/>
      <c r="B37" s="195"/>
      <c r="C37" s="195"/>
      <c r="D37" s="195"/>
      <c r="E37" s="195"/>
      <c r="F37" s="195"/>
      <c r="G37" s="195"/>
      <c r="H37" s="195"/>
      <c r="I37" s="195"/>
      <c r="J37" s="18"/>
      <c r="K37" s="18"/>
      <c r="L37" s="18"/>
      <c r="M37" s="18"/>
      <c r="N37" s="18"/>
      <c r="O37" s="18"/>
      <c r="P37" s="18"/>
      <c r="Q37" s="18"/>
      <c r="R37" s="18"/>
      <c r="S37" s="18"/>
      <c r="T37" s="18"/>
      <c r="U37" s="187"/>
    </row>
    <row r="38" spans="1:21" ht="15.75" customHeight="1" thickBot="1" x14ac:dyDescent="0.3">
      <c r="A38" s="188"/>
      <c r="B38" s="267" t="s">
        <v>140</v>
      </c>
      <c r="C38" s="268"/>
      <c r="D38" s="268"/>
      <c r="E38" s="269"/>
      <c r="F38" s="270"/>
      <c r="G38" s="270"/>
      <c r="H38" s="270"/>
      <c r="I38" s="270"/>
      <c r="J38" s="272"/>
      <c r="K38" s="18"/>
      <c r="L38" s="267" t="s">
        <v>141</v>
      </c>
      <c r="M38" s="267"/>
      <c r="N38" s="267"/>
      <c r="O38" s="269"/>
      <c r="P38" s="270"/>
      <c r="Q38" s="270"/>
      <c r="R38" s="270"/>
      <c r="S38" s="270"/>
      <c r="T38" s="271"/>
      <c r="U38" s="187"/>
    </row>
    <row r="39" spans="1:21" ht="5.0999999999999996" customHeight="1" thickBot="1" x14ac:dyDescent="0.3">
      <c r="A39" s="188"/>
      <c r="B39" s="192"/>
      <c r="C39" s="192"/>
      <c r="D39" s="192"/>
      <c r="E39" s="196"/>
      <c r="F39" s="196"/>
      <c r="G39" s="196"/>
      <c r="H39" s="196"/>
      <c r="I39" s="196"/>
      <c r="J39" s="18"/>
      <c r="K39" s="18"/>
      <c r="L39" s="18"/>
      <c r="M39" s="18"/>
      <c r="N39" s="18"/>
      <c r="O39" s="18"/>
      <c r="P39" s="18"/>
      <c r="Q39" s="18"/>
      <c r="R39" s="18"/>
      <c r="S39" s="18"/>
      <c r="T39" s="18"/>
      <c r="U39" s="187"/>
    </row>
    <row r="40" spans="1:21" ht="15.75" customHeight="1" thickBot="1" x14ac:dyDescent="0.3">
      <c r="A40" s="188"/>
      <c r="B40" s="303" t="s">
        <v>142</v>
      </c>
      <c r="C40" s="304"/>
      <c r="D40" s="304"/>
      <c r="E40" s="269"/>
      <c r="F40" s="270"/>
      <c r="G40" s="270"/>
      <c r="H40" s="270"/>
      <c r="I40" s="270"/>
      <c r="J40" s="272"/>
      <c r="K40" s="18"/>
      <c r="L40" s="267" t="s">
        <v>143</v>
      </c>
      <c r="M40" s="267"/>
      <c r="N40" s="267"/>
      <c r="O40" s="269"/>
      <c r="P40" s="270"/>
      <c r="Q40" s="270"/>
      <c r="R40" s="270"/>
      <c r="S40" s="270"/>
      <c r="T40" s="271"/>
      <c r="U40" s="187"/>
    </row>
    <row r="41" spans="1:21" ht="5.0999999999999996" customHeight="1" thickBot="1" x14ac:dyDescent="0.3">
      <c r="A41" s="188"/>
      <c r="B41" s="192"/>
      <c r="C41" s="192"/>
      <c r="D41" s="192"/>
      <c r="E41" s="195"/>
      <c r="F41" s="195"/>
      <c r="G41" s="195"/>
      <c r="H41" s="195"/>
      <c r="I41" s="195"/>
      <c r="J41" s="18"/>
      <c r="K41" s="18"/>
      <c r="L41" s="18"/>
      <c r="M41" s="18"/>
      <c r="N41" s="18"/>
      <c r="O41" s="18"/>
      <c r="P41" s="18"/>
      <c r="Q41" s="18"/>
      <c r="R41" s="18"/>
      <c r="S41" s="18"/>
      <c r="T41" s="18"/>
      <c r="U41" s="187"/>
    </row>
    <row r="42" spans="1:21" ht="15.75" customHeight="1" thickBot="1" x14ac:dyDescent="0.3">
      <c r="A42" s="188"/>
      <c r="B42" s="267" t="s">
        <v>144</v>
      </c>
      <c r="C42" s="268"/>
      <c r="D42" s="268"/>
      <c r="E42" s="269"/>
      <c r="F42" s="270"/>
      <c r="G42" s="270"/>
      <c r="H42" s="270"/>
      <c r="I42" s="270"/>
      <c r="J42" s="272"/>
      <c r="K42" s="18"/>
      <c r="L42" s="267" t="s">
        <v>145</v>
      </c>
      <c r="M42" s="268"/>
      <c r="N42" s="268"/>
      <c r="O42" s="269"/>
      <c r="P42" s="270"/>
      <c r="Q42" s="270"/>
      <c r="R42" s="270"/>
      <c r="S42" s="270"/>
      <c r="T42" s="271"/>
      <c r="U42" s="187"/>
    </row>
    <row r="43" spans="1:21" ht="5.0999999999999996" customHeight="1" thickBot="1" x14ac:dyDescent="0.3">
      <c r="A43" s="188"/>
      <c r="B43" s="192"/>
      <c r="C43" s="192"/>
      <c r="D43" s="192"/>
      <c r="E43" s="195"/>
      <c r="F43" s="195"/>
      <c r="G43" s="195"/>
      <c r="H43" s="195"/>
      <c r="I43" s="195"/>
      <c r="J43" s="18"/>
      <c r="K43" s="18"/>
      <c r="L43" s="18"/>
      <c r="M43" s="18"/>
      <c r="N43" s="18"/>
      <c r="O43" s="18"/>
      <c r="P43" s="18"/>
      <c r="Q43" s="18"/>
      <c r="R43" s="18"/>
      <c r="S43" s="18"/>
      <c r="T43" s="18"/>
      <c r="U43" s="187"/>
    </row>
    <row r="44" spans="1:21" ht="15.75" customHeight="1" thickBot="1" x14ac:dyDescent="0.3">
      <c r="A44" s="188"/>
      <c r="B44" s="303" t="s">
        <v>146</v>
      </c>
      <c r="C44" s="304"/>
      <c r="D44" s="304"/>
      <c r="E44" s="269"/>
      <c r="F44" s="270"/>
      <c r="G44" s="270"/>
      <c r="H44" s="270"/>
      <c r="I44" s="270"/>
      <c r="J44" s="272"/>
      <c r="K44" s="18"/>
      <c r="L44" s="267" t="s">
        <v>148</v>
      </c>
      <c r="M44" s="268"/>
      <c r="N44" s="268"/>
      <c r="O44" s="269"/>
      <c r="P44" s="270"/>
      <c r="Q44" s="270"/>
      <c r="R44" s="270"/>
      <c r="S44" s="270"/>
      <c r="T44" s="271"/>
      <c r="U44" s="187"/>
    </row>
    <row r="45" spans="1:21" ht="5.0999999999999996" customHeight="1" thickBot="1" x14ac:dyDescent="0.3">
      <c r="A45" s="188"/>
      <c r="B45" s="192"/>
      <c r="C45" s="192"/>
      <c r="D45" s="192"/>
      <c r="E45" s="195"/>
      <c r="F45" s="195"/>
      <c r="G45" s="195"/>
      <c r="H45" s="195"/>
      <c r="I45" s="195"/>
      <c r="J45" s="18"/>
      <c r="K45" s="18"/>
      <c r="L45" s="18"/>
      <c r="M45" s="18"/>
      <c r="N45" s="18"/>
      <c r="O45" s="18"/>
      <c r="P45" s="18"/>
      <c r="Q45" s="18"/>
      <c r="R45" s="18"/>
      <c r="S45" s="18"/>
      <c r="T45" s="18"/>
      <c r="U45" s="187"/>
    </row>
    <row r="46" spans="1:21" ht="15.75" customHeight="1" thickBot="1" x14ac:dyDescent="0.3">
      <c r="A46" s="188"/>
      <c r="B46" s="303" t="s">
        <v>147</v>
      </c>
      <c r="C46" s="304"/>
      <c r="D46" s="304"/>
      <c r="E46" s="269"/>
      <c r="F46" s="270"/>
      <c r="G46" s="270"/>
      <c r="H46" s="270"/>
      <c r="I46" s="270"/>
      <c r="J46" s="272"/>
      <c r="K46" s="18"/>
      <c r="L46" s="267" t="s">
        <v>149</v>
      </c>
      <c r="M46" s="268"/>
      <c r="N46" s="268"/>
      <c r="O46" s="269"/>
      <c r="P46" s="270"/>
      <c r="Q46" s="270"/>
      <c r="R46" s="270"/>
      <c r="S46" s="270"/>
      <c r="T46" s="271"/>
      <c r="U46" s="187"/>
    </row>
    <row r="47" spans="1:21" ht="5.0999999999999996" customHeight="1" thickBot="1" x14ac:dyDescent="0.3">
      <c r="A47" s="188"/>
      <c r="B47" s="192"/>
      <c r="C47" s="192"/>
      <c r="D47" s="192"/>
      <c r="E47" s="195"/>
      <c r="F47" s="195"/>
      <c r="G47" s="195"/>
      <c r="H47" s="195"/>
      <c r="I47" s="195"/>
      <c r="J47" s="18"/>
      <c r="K47" s="18"/>
      <c r="L47" s="18"/>
      <c r="M47" s="18"/>
      <c r="N47" s="18"/>
      <c r="O47" s="18"/>
      <c r="P47" s="18"/>
      <c r="Q47" s="18"/>
      <c r="R47" s="18"/>
      <c r="S47" s="18"/>
      <c r="T47" s="18"/>
      <c r="U47" s="187"/>
    </row>
    <row r="48" spans="1:21" ht="15.75" customHeight="1" thickBot="1" x14ac:dyDescent="0.3">
      <c r="A48" s="188"/>
      <c r="B48" s="303" t="s">
        <v>160</v>
      </c>
      <c r="C48" s="304"/>
      <c r="D48" s="304"/>
      <c r="E48" s="269"/>
      <c r="F48" s="270"/>
      <c r="G48" s="270"/>
      <c r="H48" s="270"/>
      <c r="I48" s="270"/>
      <c r="J48" s="272"/>
      <c r="K48" s="18"/>
      <c r="L48" s="267" t="s">
        <v>161</v>
      </c>
      <c r="M48" s="268"/>
      <c r="N48" s="268"/>
      <c r="O48" s="269"/>
      <c r="P48" s="270"/>
      <c r="Q48" s="270"/>
      <c r="R48" s="270"/>
      <c r="S48" s="270"/>
      <c r="T48" s="271"/>
      <c r="U48" s="187"/>
    </row>
    <row r="49" spans="1:21" ht="5.0999999999999996" customHeight="1" thickBot="1" x14ac:dyDescent="0.3">
      <c r="A49" s="188"/>
      <c r="B49" s="197"/>
      <c r="C49" s="198"/>
      <c r="D49" s="198"/>
      <c r="E49" s="196"/>
      <c r="F49" s="196"/>
      <c r="G49" s="196"/>
      <c r="H49" s="196"/>
      <c r="I49" s="196"/>
      <c r="J49" s="18"/>
      <c r="K49" s="18"/>
      <c r="L49" s="18"/>
      <c r="M49" s="18"/>
      <c r="N49" s="18"/>
      <c r="O49" s="18"/>
      <c r="P49" s="18"/>
      <c r="Q49" s="18"/>
      <c r="R49" s="18"/>
      <c r="S49" s="18"/>
      <c r="T49" s="18"/>
      <c r="U49" s="187"/>
    </row>
    <row r="50" spans="1:21" ht="15.75" customHeight="1" thickBot="1" x14ac:dyDescent="0.3">
      <c r="A50" s="188"/>
      <c r="B50" s="303" t="s">
        <v>133</v>
      </c>
      <c r="C50" s="304"/>
      <c r="D50" s="304"/>
      <c r="E50" s="269"/>
      <c r="F50" s="270"/>
      <c r="G50" s="270"/>
      <c r="H50" s="270"/>
      <c r="I50" s="270"/>
      <c r="J50" s="272"/>
      <c r="K50" s="18"/>
      <c r="L50" s="18"/>
      <c r="M50" s="18"/>
      <c r="N50" s="18"/>
      <c r="O50" s="18"/>
      <c r="P50" s="18"/>
      <c r="Q50" s="18"/>
      <c r="R50" s="18"/>
      <c r="S50" s="18"/>
      <c r="T50" s="18"/>
      <c r="U50" s="187"/>
    </row>
    <row r="51" spans="1:21" ht="5.0999999999999996" customHeight="1" thickBot="1" x14ac:dyDescent="0.3">
      <c r="A51" s="188"/>
      <c r="B51" s="197"/>
      <c r="C51" s="198"/>
      <c r="D51" s="198"/>
      <c r="E51" s="196"/>
      <c r="F51" s="196"/>
      <c r="G51" s="196"/>
      <c r="H51" s="196"/>
      <c r="I51" s="196"/>
      <c r="J51" s="18"/>
      <c r="K51" s="18"/>
      <c r="L51" s="18"/>
      <c r="M51" s="18"/>
      <c r="N51" s="18"/>
      <c r="O51" s="18"/>
      <c r="P51" s="18"/>
      <c r="Q51" s="18"/>
      <c r="R51" s="18"/>
      <c r="S51" s="18"/>
      <c r="T51" s="18"/>
      <c r="U51" s="187"/>
    </row>
    <row r="52" spans="1:21" ht="15.75" customHeight="1" thickBot="1" x14ac:dyDescent="0.3">
      <c r="A52" s="188"/>
      <c r="B52" s="303" t="s">
        <v>134</v>
      </c>
      <c r="C52" s="304"/>
      <c r="D52" s="304"/>
      <c r="E52" s="269"/>
      <c r="F52" s="270"/>
      <c r="G52" s="270"/>
      <c r="H52" s="270"/>
      <c r="I52" s="270"/>
      <c r="J52" s="272"/>
      <c r="K52" s="18"/>
      <c r="L52" s="18"/>
      <c r="M52" s="18"/>
      <c r="N52" s="18"/>
      <c r="O52" s="18"/>
      <c r="P52" s="18"/>
      <c r="Q52" s="18"/>
      <c r="R52" s="18"/>
      <c r="S52" s="18"/>
      <c r="T52" s="18"/>
      <c r="U52" s="187"/>
    </row>
    <row r="53" spans="1:21" ht="5.0999999999999996" customHeight="1" thickBot="1" x14ac:dyDescent="0.3">
      <c r="A53" s="188"/>
      <c r="B53" s="197"/>
      <c r="C53" s="198"/>
      <c r="D53" s="198"/>
      <c r="E53" s="196"/>
      <c r="F53" s="196"/>
      <c r="G53" s="196"/>
      <c r="H53" s="196"/>
      <c r="I53" s="196"/>
      <c r="J53" s="18"/>
      <c r="K53" s="18"/>
      <c r="L53" s="18"/>
      <c r="M53" s="18"/>
      <c r="N53" s="18"/>
      <c r="O53" s="18"/>
      <c r="P53" s="18"/>
      <c r="Q53" s="18"/>
      <c r="R53" s="18"/>
      <c r="S53" s="18"/>
      <c r="T53" s="18"/>
      <c r="U53" s="187"/>
    </row>
    <row r="54" spans="1:21" ht="15.75" customHeight="1" thickBot="1" x14ac:dyDescent="0.3">
      <c r="A54" s="188"/>
      <c r="B54" s="303" t="s">
        <v>135</v>
      </c>
      <c r="C54" s="304"/>
      <c r="D54" s="304"/>
      <c r="E54" s="269"/>
      <c r="F54" s="270"/>
      <c r="G54" s="270"/>
      <c r="H54" s="270"/>
      <c r="I54" s="270"/>
      <c r="J54" s="272"/>
      <c r="K54" s="18"/>
      <c r="L54" s="18"/>
      <c r="M54" s="18"/>
      <c r="N54" s="18"/>
      <c r="O54" s="18"/>
      <c r="P54" s="18"/>
      <c r="Q54" s="18"/>
      <c r="R54" s="18"/>
      <c r="S54" s="18"/>
      <c r="T54" s="18"/>
      <c r="U54" s="187"/>
    </row>
    <row r="55" spans="1:21" ht="15" customHeight="1" x14ac:dyDescent="0.25">
      <c r="A55" s="188"/>
      <c r="B55" s="18"/>
      <c r="C55" s="18"/>
      <c r="D55" s="18"/>
      <c r="E55" s="18"/>
      <c r="F55" s="18"/>
      <c r="G55" s="18"/>
      <c r="H55" s="18"/>
      <c r="I55" s="18"/>
      <c r="J55" s="18"/>
      <c r="K55" s="18"/>
      <c r="L55" s="18"/>
      <c r="M55" s="18"/>
      <c r="N55" s="18"/>
      <c r="O55" s="18"/>
      <c r="P55" s="18"/>
      <c r="Q55" s="18"/>
      <c r="R55" s="18"/>
      <c r="S55" s="18"/>
      <c r="T55" s="18"/>
      <c r="U55" s="187"/>
    </row>
    <row r="56" spans="1:21" ht="20.25" customHeight="1" x14ac:dyDescent="0.25">
      <c r="A56" s="188"/>
      <c r="B56" s="301" t="s">
        <v>86</v>
      </c>
      <c r="C56" s="301"/>
      <c r="D56" s="301"/>
      <c r="E56" s="301"/>
      <c r="F56" s="301"/>
      <c r="G56" s="301"/>
      <c r="H56" s="301"/>
      <c r="I56" s="301"/>
      <c r="J56" s="301"/>
      <c r="K56" s="18"/>
      <c r="L56" s="18"/>
      <c r="M56" s="18"/>
      <c r="N56" s="18"/>
      <c r="O56" s="18"/>
      <c r="P56" s="18"/>
      <c r="Q56" s="18"/>
      <c r="R56" s="18"/>
      <c r="S56" s="18"/>
      <c r="T56" s="18"/>
      <c r="U56" s="187"/>
    </row>
    <row r="57" spans="1:21" x14ac:dyDescent="0.25">
      <c r="A57" s="188"/>
      <c r="B57" s="18"/>
      <c r="C57" s="18"/>
      <c r="D57" s="18"/>
      <c r="E57" s="18"/>
      <c r="F57" s="18"/>
      <c r="G57" s="18"/>
      <c r="H57" s="18"/>
      <c r="I57" s="18"/>
      <c r="J57" s="18"/>
      <c r="K57" s="18"/>
      <c r="L57" s="18"/>
      <c r="M57" s="18"/>
      <c r="N57" s="18"/>
      <c r="O57" s="18"/>
      <c r="P57" s="18"/>
      <c r="Q57" s="18"/>
      <c r="R57" s="18"/>
      <c r="S57" s="18"/>
      <c r="T57" s="18"/>
      <c r="U57" s="187"/>
    </row>
    <row r="58" spans="1:21" x14ac:dyDescent="0.25">
      <c r="A58" s="188"/>
      <c r="B58" s="18"/>
      <c r="C58" s="18"/>
      <c r="D58" s="18"/>
      <c r="E58" s="18"/>
      <c r="F58" s="18"/>
      <c r="G58" s="18"/>
      <c r="H58" s="18"/>
      <c r="I58" s="18"/>
      <c r="J58" s="18"/>
      <c r="K58" s="18"/>
      <c r="L58" s="18"/>
      <c r="M58" s="18"/>
      <c r="N58" s="18"/>
      <c r="O58" s="18"/>
      <c r="P58" s="18"/>
      <c r="Q58" s="18"/>
      <c r="R58" s="18"/>
      <c r="S58" s="18"/>
      <c r="T58" s="18"/>
      <c r="U58" s="187"/>
    </row>
    <row r="59" spans="1:21" ht="15" customHeight="1" thickBot="1" x14ac:dyDescent="0.3">
      <c r="A59" s="199"/>
      <c r="B59" s="200"/>
      <c r="C59" s="200"/>
      <c r="D59" s="200"/>
      <c r="E59" s="200"/>
      <c r="F59" s="200"/>
      <c r="G59" s="200"/>
      <c r="H59" s="200"/>
      <c r="I59" s="200"/>
      <c r="J59" s="200"/>
      <c r="K59" s="200"/>
      <c r="L59" s="200"/>
      <c r="M59" s="200"/>
      <c r="N59" s="200"/>
      <c r="O59" s="200"/>
      <c r="P59" s="200"/>
      <c r="Q59" s="200"/>
      <c r="R59" s="200"/>
      <c r="S59" s="200"/>
      <c r="T59" s="200"/>
      <c r="U59" s="201"/>
    </row>
    <row r="62" spans="1:21" x14ac:dyDescent="0.25">
      <c r="A62" s="302"/>
      <c r="B62" s="302"/>
      <c r="C62" s="302"/>
      <c r="D62" s="302"/>
      <c r="E62" s="302"/>
      <c r="F62" s="302"/>
      <c r="G62" s="302"/>
      <c r="H62" s="302"/>
      <c r="I62" s="302"/>
      <c r="J62" s="302"/>
    </row>
    <row r="63" spans="1:21" x14ac:dyDescent="0.25">
      <c r="A63" s="300"/>
      <c r="B63" s="300"/>
      <c r="C63" s="300"/>
      <c r="D63" s="300"/>
      <c r="E63" s="300"/>
      <c r="F63" s="300"/>
      <c r="G63" s="300"/>
      <c r="H63" s="300"/>
      <c r="I63" s="300"/>
      <c r="J63" s="300"/>
    </row>
    <row r="64" spans="1:21" x14ac:dyDescent="0.25">
      <c r="A64" s="300"/>
      <c r="B64" s="300"/>
      <c r="C64" s="300"/>
      <c r="D64" s="300"/>
      <c r="E64" s="300"/>
      <c r="F64" s="300"/>
      <c r="G64" s="300"/>
      <c r="H64" s="300"/>
      <c r="I64" s="300"/>
      <c r="J64" s="300"/>
    </row>
    <row r="65" spans="1:10" x14ac:dyDescent="0.25">
      <c r="A65" s="113"/>
      <c r="B65" s="113"/>
      <c r="C65" s="113"/>
      <c r="D65" s="113"/>
      <c r="E65" s="113"/>
      <c r="F65" s="113"/>
      <c r="G65" s="113"/>
      <c r="H65" s="113"/>
      <c r="I65" s="113"/>
      <c r="J65" s="113"/>
    </row>
  </sheetData>
  <sheetProtection algorithmName="SHA-512" hashValue="zqwKDJIieXjA8RLo2jdiNVgROcWIrwnlG1uEeyUoayfRHpDkJOqrEyR0HSGyS7v04+K/FDRRMqzPJkXWt9uZZA==" saltValue="ZTbPPvR7rrqtKDf3ZaJHhQ==" spinCount="100000" sheet="1" objects="1" scenarios="1" selectLockedCells="1"/>
  <mergeCells count="68">
    <mergeCell ref="B17:D17"/>
    <mergeCell ref="E17:I17"/>
    <mergeCell ref="E9:I9"/>
    <mergeCell ref="E11:I11"/>
    <mergeCell ref="E15:I15"/>
    <mergeCell ref="E19:I19"/>
    <mergeCell ref="E21:I21"/>
    <mergeCell ref="B52:D52"/>
    <mergeCell ref="B54:D54"/>
    <mergeCell ref="B21:D21"/>
    <mergeCell ref="B23:D23"/>
    <mergeCell ref="B25:D25"/>
    <mergeCell ref="B46:D46"/>
    <mergeCell ref="B48:D48"/>
    <mergeCell ref="B50:D50"/>
    <mergeCell ref="B42:D42"/>
    <mergeCell ref="B35:I35"/>
    <mergeCell ref="B36:I36"/>
    <mergeCell ref="B38:D38"/>
    <mergeCell ref="B40:D40"/>
    <mergeCell ref="A62:J62"/>
    <mergeCell ref="B44:D44"/>
    <mergeCell ref="B27:D27"/>
    <mergeCell ref="B29:D29"/>
    <mergeCell ref="B33:D33"/>
    <mergeCell ref="E27:I27"/>
    <mergeCell ref="E29:I29"/>
    <mergeCell ref="B31:D31"/>
    <mergeCell ref="E33:I33"/>
    <mergeCell ref="E31:I31"/>
    <mergeCell ref="E42:J42"/>
    <mergeCell ref="O38:T38"/>
    <mergeCell ref="O40:T40"/>
    <mergeCell ref="L40:N40"/>
    <mergeCell ref="E40:J40"/>
    <mergeCell ref="A64:J64"/>
    <mergeCell ref="A63:J63"/>
    <mergeCell ref="L42:N42"/>
    <mergeCell ref="B56:J56"/>
    <mergeCell ref="O42:T42"/>
    <mergeCell ref="L44:N44"/>
    <mergeCell ref="L46:N46"/>
    <mergeCell ref="O44:T44"/>
    <mergeCell ref="O46:T46"/>
    <mergeCell ref="E50:J50"/>
    <mergeCell ref="E52:J52"/>
    <mergeCell ref="E54:J54"/>
    <mergeCell ref="A6:J6"/>
    <mergeCell ref="A7:J7"/>
    <mergeCell ref="E38:J38"/>
    <mergeCell ref="L15:U21"/>
    <mergeCell ref="E23:I23"/>
    <mergeCell ref="E25:I25"/>
    <mergeCell ref="B9:D9"/>
    <mergeCell ref="B11:D11"/>
    <mergeCell ref="B15:D15"/>
    <mergeCell ref="B19:D19"/>
    <mergeCell ref="B13:D13"/>
    <mergeCell ref="E13:I13"/>
    <mergeCell ref="L6:U6"/>
    <mergeCell ref="L7:U11"/>
    <mergeCell ref="L38:N38"/>
    <mergeCell ref="L12:U14"/>
    <mergeCell ref="L48:N48"/>
    <mergeCell ref="O48:T48"/>
    <mergeCell ref="E44:J44"/>
    <mergeCell ref="E46:J46"/>
    <mergeCell ref="E48:J48"/>
  </mergeCells>
  <conditionalFormatting sqref="E9:I9 E11:I11 E13:I13 E15:I15 E17:I17 E19:I19 E21:I21 E23:I23 E25:I25 E27:I27 E29:I29 E31:I31 E33:I33 E38:J38 E40:J40 E42:J42 E44:J44 E46:J46 E48:J48 E50:J50 E52:J52 E54:J54 O48:T48 O46:T46 O44:T44 O42:T42 O40:T40 O38:T38">
    <cfRule type="containsBlanks" dxfId="173" priority="1">
      <formula>LEN(TRIM(E9))=0</formula>
    </cfRule>
  </conditionalFormatting>
  <dataValidations count="2">
    <dataValidation type="textLength" operator="equal" allowBlank="1" showInputMessage="1" showErrorMessage="1" errorTitle="Incorrect Number of Characters" error="The Practice Code should be 4 characters; a capital letter followed by three numbers i.e. E356." promptTitle="Practice Code" prompt="The Practice Code is a Z followed by 5 numerical characters e.g. Z00356" sqref="E9:I9" xr:uid="{00000000-0002-0000-0000-000000000000}">
      <formula1>6</formula1>
    </dataValidation>
    <dataValidation allowBlank="1" showInputMessage="1" showErrorMessage="1" promptTitle="Attachment Capacity" prompt="If you would like to limit the number of attachment students taken at any one time, please give your limit here._x000a__x000a_If you choose not to provide a limit, we will assume that all of your offered attachments in your availability at any one time can be taken." sqref="E17:I17" xr:uid="{67D7AA76-77E4-411E-87E4-5AAB98794D2C}"/>
  </dataValidations>
  <pageMargins left="0.7" right="0.7" top="0.75" bottom="0.75" header="0.3" footer="0.3"/>
  <pageSetup paperSize="9" orientation="portrait" r:id="rId1"/>
  <drawing r:id="rId2"/>
  <picture r:id="rId3"/>
  <extLst>
    <ext xmlns:x14="http://schemas.microsoft.com/office/spreadsheetml/2009/9/main" uri="{CCE6A557-97BC-4b89-ADB6-D9C93CAAB3DF}">
      <x14:dataValidations xmlns:xm="http://schemas.microsoft.com/office/excel/2006/main" count="2">
        <x14:dataValidation type="list" allowBlank="1" showInputMessage="1" showErrorMessage="1" promptTitle="Main Trust Area" prompt="Select from drop-down list." xr:uid="{00000000-0002-0000-0000-000001000000}">
          <x14:formula1>
            <xm:f>'Data Validation'!$A$4:$A$8</xm:f>
          </x14:formula1>
          <xm:sqref>E13:I13</xm:sqref>
        </x14:dataValidation>
        <x14:dataValidation type="list" allowBlank="1" showInputMessage="1" showErrorMessage="1" promptTitle="Federation" prompt="Select from drop-down list." xr:uid="{00000000-0002-0000-0000-000002000000}">
          <x14:formula1>
            <xm:f>'Data Validation'!$C$4:$C$20</xm:f>
          </x14:formula1>
          <xm:sqref>E15:I15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B50F-4079-428C-B6A6-9B6D68EF82E1}">
  <sheetPr codeName="Sheet4">
    <tabColor theme="4" tint="-0.249977111117893"/>
    <pageSetUpPr fitToPage="1"/>
  </sheetPr>
  <dimension ref="A1:L108"/>
  <sheetViews>
    <sheetView zoomScaleNormal="100" workbookViewId="0">
      <selection activeCell="B9" sqref="B9:E10"/>
    </sheetView>
  </sheetViews>
  <sheetFormatPr defaultColWidth="8.88671875" defaultRowHeight="14.4" x14ac:dyDescent="0.3"/>
  <cols>
    <col min="1" max="1" width="20" style="204" customWidth="1"/>
    <col min="2" max="2" width="20.44140625" style="18" customWidth="1"/>
    <col min="3" max="3" width="13.6640625" style="18" customWidth="1"/>
    <col min="4" max="4" width="21.109375" style="18" customWidth="1"/>
    <col min="5" max="5" width="28.33203125" style="18" customWidth="1"/>
    <col min="6" max="6" width="25.6640625" style="18" customWidth="1"/>
    <col min="7" max="8" width="8.88671875" style="18"/>
    <col min="9" max="12" width="8.88671875" style="170"/>
    <col min="13" max="16384" width="8.88671875" style="205"/>
  </cols>
  <sheetData>
    <row r="1" spans="2:8" ht="15" customHeight="1" x14ac:dyDescent="0.3"/>
    <row r="2" spans="2:8" ht="15" customHeight="1" x14ac:dyDescent="0.3">
      <c r="C2" s="315" t="s">
        <v>243</v>
      </c>
      <c r="D2" s="315"/>
      <c r="E2" s="315"/>
    </row>
    <row r="3" spans="2:8" ht="15" customHeight="1" x14ac:dyDescent="0.3">
      <c r="C3" s="315"/>
      <c r="D3" s="315"/>
      <c r="E3" s="315"/>
    </row>
    <row r="4" spans="2:8" ht="15" customHeight="1" thickBot="1" x14ac:dyDescent="0.35"/>
    <row r="5" spans="2:8" ht="15" customHeight="1" x14ac:dyDescent="0.3">
      <c r="B5" s="319"/>
      <c r="C5" s="320"/>
      <c r="D5" s="320"/>
      <c r="E5" s="320"/>
      <c r="F5" s="206"/>
      <c r="G5" s="170"/>
      <c r="H5" s="170"/>
    </row>
    <row r="6" spans="2:8" ht="15" customHeight="1" x14ac:dyDescent="0.3">
      <c r="B6" s="316" t="s">
        <v>130</v>
      </c>
      <c r="C6" s="317"/>
      <c r="D6" s="318"/>
      <c r="E6" s="318"/>
      <c r="F6" s="207"/>
    </row>
    <row r="7" spans="2:8" ht="15" customHeight="1" x14ac:dyDescent="0.3">
      <c r="B7" s="323" t="s">
        <v>330</v>
      </c>
      <c r="C7" s="324"/>
      <c r="D7" s="324"/>
      <c r="E7" s="324"/>
      <c r="F7" s="207"/>
    </row>
    <row r="8" spans="2:8" ht="15" customHeight="1" x14ac:dyDescent="0.3">
      <c r="B8" s="208"/>
      <c r="C8" s="245"/>
      <c r="D8" s="245"/>
      <c r="E8" s="245"/>
      <c r="F8" s="207"/>
    </row>
    <row r="9" spans="2:8" ht="15" customHeight="1" x14ac:dyDescent="0.3">
      <c r="B9" s="321" t="s">
        <v>230</v>
      </c>
      <c r="C9" s="322"/>
      <c r="D9" s="322"/>
      <c r="E9" s="322"/>
      <c r="F9" s="207"/>
    </row>
    <row r="10" spans="2:8" ht="15" customHeight="1" x14ac:dyDescent="0.3">
      <c r="B10" s="321"/>
      <c r="C10" s="322"/>
      <c r="D10" s="322"/>
      <c r="E10" s="322"/>
      <c r="F10" s="207"/>
    </row>
    <row r="11" spans="2:8" ht="14.4" customHeight="1" x14ac:dyDescent="0.3">
      <c r="B11" s="209"/>
      <c r="C11" s="246"/>
      <c r="D11" s="246"/>
      <c r="E11" s="246"/>
      <c r="F11" s="207"/>
    </row>
    <row r="12" spans="2:8" x14ac:dyDescent="0.3">
      <c r="B12" s="321" t="s">
        <v>335</v>
      </c>
      <c r="C12" s="322"/>
      <c r="D12" s="245"/>
      <c r="E12" s="245"/>
      <c r="F12" s="207"/>
    </row>
    <row r="13" spans="2:8" x14ac:dyDescent="0.3">
      <c r="B13" s="321"/>
      <c r="C13" s="322"/>
      <c r="E13" s="210" t="s">
        <v>49</v>
      </c>
      <c r="F13" s="207"/>
    </row>
    <row r="14" spans="2:8" ht="14.4" customHeight="1" x14ac:dyDescent="0.3">
      <c r="B14" s="321"/>
      <c r="C14" s="322"/>
      <c r="D14" s="245"/>
      <c r="E14" s="245"/>
      <c r="F14" s="207"/>
    </row>
    <row r="15" spans="2:8" x14ac:dyDescent="0.3">
      <c r="B15" s="209"/>
      <c r="C15" s="246"/>
      <c r="D15" s="245"/>
      <c r="E15" s="245"/>
      <c r="F15" s="207"/>
    </row>
    <row r="16" spans="2:8" x14ac:dyDescent="0.3">
      <c r="B16" s="325" t="s">
        <v>309</v>
      </c>
      <c r="C16" s="326"/>
      <c r="D16" s="326"/>
      <c r="E16" s="326"/>
      <c r="F16" s="327"/>
    </row>
    <row r="17" spans="2:6" x14ac:dyDescent="0.3">
      <c r="B17" s="325"/>
      <c r="C17" s="326"/>
      <c r="D17" s="326"/>
      <c r="E17" s="326"/>
      <c r="F17" s="327"/>
    </row>
    <row r="18" spans="2:6" ht="14.4" customHeight="1" x14ac:dyDescent="0.3">
      <c r="B18" s="215"/>
      <c r="C18" s="247"/>
      <c r="D18" s="247"/>
      <c r="E18" s="247"/>
      <c r="F18" s="216"/>
    </row>
    <row r="19" spans="2:6" x14ac:dyDescent="0.3">
      <c r="B19" s="316" t="s">
        <v>312</v>
      </c>
      <c r="C19" s="317"/>
      <c r="D19" s="318"/>
      <c r="E19" s="318"/>
      <c r="F19" s="187"/>
    </row>
    <row r="20" spans="2:6" ht="14.4" customHeight="1" x14ac:dyDescent="0.3">
      <c r="B20" s="312" t="s">
        <v>363</v>
      </c>
      <c r="C20" s="313"/>
      <c r="D20" s="313"/>
      <c r="E20" s="313"/>
      <c r="F20" s="314"/>
    </row>
    <row r="21" spans="2:6" ht="14.4" customHeight="1" x14ac:dyDescent="0.3">
      <c r="B21" s="312"/>
      <c r="C21" s="313"/>
      <c r="D21" s="313"/>
      <c r="E21" s="313"/>
      <c r="F21" s="314"/>
    </row>
    <row r="22" spans="2:6" ht="14.4" customHeight="1" x14ac:dyDescent="0.3">
      <c r="B22" s="312"/>
      <c r="C22" s="313"/>
      <c r="D22" s="313"/>
      <c r="E22" s="313"/>
      <c r="F22" s="314"/>
    </row>
    <row r="23" spans="2:6" ht="14.4" customHeight="1" x14ac:dyDescent="0.3">
      <c r="B23" s="325" t="s">
        <v>333</v>
      </c>
      <c r="C23" s="326"/>
      <c r="D23" s="326"/>
      <c r="E23" s="326"/>
      <c r="F23" s="327"/>
    </row>
    <row r="24" spans="2:6" x14ac:dyDescent="0.3">
      <c r="B24" s="325"/>
      <c r="C24" s="326"/>
      <c r="D24" s="326"/>
      <c r="E24" s="326"/>
      <c r="F24" s="327"/>
    </row>
    <row r="25" spans="2:6" x14ac:dyDescent="0.3">
      <c r="B25" s="312" t="s">
        <v>317</v>
      </c>
      <c r="C25" s="248"/>
      <c r="D25" s="218" t="s">
        <v>314</v>
      </c>
      <c r="E25" s="218" t="s">
        <v>316</v>
      </c>
      <c r="F25" s="219" t="s">
        <v>315</v>
      </c>
    </row>
    <row r="26" spans="2:6" x14ac:dyDescent="0.3">
      <c r="B26" s="312"/>
      <c r="C26" s="220" t="s">
        <v>318</v>
      </c>
      <c r="D26" s="221" t="s">
        <v>343</v>
      </c>
      <c r="E26" s="222" t="s">
        <v>343</v>
      </c>
      <c r="F26" s="263" t="s">
        <v>362</v>
      </c>
    </row>
    <row r="27" spans="2:6" x14ac:dyDescent="0.3">
      <c r="B27" s="312"/>
      <c r="C27" s="220" t="s">
        <v>319</v>
      </c>
      <c r="D27" s="223" t="s">
        <v>343</v>
      </c>
      <c r="E27" s="224" t="s">
        <v>343</v>
      </c>
      <c r="F27" s="264" t="s">
        <v>362</v>
      </c>
    </row>
    <row r="28" spans="2:6" x14ac:dyDescent="0.3">
      <c r="B28" s="312"/>
      <c r="C28" s="220" t="s">
        <v>320</v>
      </c>
      <c r="D28" s="225" t="s">
        <v>343</v>
      </c>
      <c r="E28" s="226" t="s">
        <v>343</v>
      </c>
      <c r="F28" s="265" t="s">
        <v>362</v>
      </c>
    </row>
    <row r="29" spans="2:6" x14ac:dyDescent="0.3">
      <c r="B29" s="312"/>
      <c r="C29" s="220" t="s">
        <v>321</v>
      </c>
      <c r="D29" s="243" t="s">
        <v>343</v>
      </c>
      <c r="E29" s="244" t="s">
        <v>343</v>
      </c>
      <c r="F29" s="266" t="s">
        <v>362</v>
      </c>
    </row>
    <row r="30" spans="2:6" x14ac:dyDescent="0.3">
      <c r="B30" s="312"/>
      <c r="C30" s="248"/>
      <c r="D30" s="249"/>
      <c r="E30" s="249"/>
      <c r="F30" s="227"/>
    </row>
    <row r="31" spans="2:6" x14ac:dyDescent="0.3">
      <c r="B31" s="217"/>
      <c r="C31" s="248"/>
      <c r="D31" s="249"/>
      <c r="E31" s="249"/>
      <c r="F31" s="227"/>
    </row>
    <row r="32" spans="2:6" x14ac:dyDescent="0.3">
      <c r="B32" s="312" t="s">
        <v>329</v>
      </c>
      <c r="C32" s="313"/>
      <c r="D32" s="313"/>
      <c r="E32" s="313"/>
      <c r="F32" s="314"/>
    </row>
    <row r="33" spans="2:6" x14ac:dyDescent="0.3">
      <c r="B33" s="312" t="s">
        <v>328</v>
      </c>
      <c r="C33" s="313"/>
      <c r="D33" s="313"/>
      <c r="E33" s="313"/>
      <c r="F33" s="314"/>
    </row>
    <row r="34" spans="2:6" x14ac:dyDescent="0.3">
      <c r="B34" s="312" t="s">
        <v>323</v>
      </c>
      <c r="C34" s="313"/>
      <c r="D34" s="313"/>
      <c r="E34" s="313"/>
      <c r="F34" s="314"/>
    </row>
    <row r="35" spans="2:6" x14ac:dyDescent="0.3">
      <c r="B35" s="217"/>
      <c r="C35" s="228"/>
      <c r="D35" s="228"/>
      <c r="E35" s="228"/>
      <c r="F35" s="229"/>
    </row>
    <row r="36" spans="2:6" x14ac:dyDescent="0.3">
      <c r="B36" s="316" t="s">
        <v>322</v>
      </c>
      <c r="C36" s="317"/>
      <c r="D36" s="318"/>
      <c r="E36" s="318"/>
      <c r="F36" s="236"/>
    </row>
    <row r="37" spans="2:6" x14ac:dyDescent="0.3">
      <c r="B37" s="325" t="s">
        <v>365</v>
      </c>
      <c r="C37" s="326"/>
      <c r="D37" s="326"/>
      <c r="E37" s="326"/>
      <c r="F37" s="327"/>
    </row>
    <row r="38" spans="2:6" x14ac:dyDescent="0.3">
      <c r="B38" s="325" t="s">
        <v>326</v>
      </c>
      <c r="C38" s="326"/>
      <c r="D38" s="326"/>
      <c r="E38" s="326"/>
      <c r="F38" s="327"/>
    </row>
    <row r="39" spans="2:6" x14ac:dyDescent="0.3">
      <c r="B39" s="325" t="s">
        <v>334</v>
      </c>
      <c r="C39" s="326"/>
      <c r="D39" s="326"/>
      <c r="E39" s="326"/>
      <c r="F39" s="327"/>
    </row>
    <row r="40" spans="2:6" x14ac:dyDescent="0.3">
      <c r="B40" s="211"/>
      <c r="C40" s="212"/>
      <c r="D40" s="212"/>
      <c r="E40" s="212"/>
      <c r="F40" s="213"/>
    </row>
    <row r="41" spans="2:6" x14ac:dyDescent="0.3">
      <c r="B41" s="325" t="s">
        <v>324</v>
      </c>
      <c r="C41" s="326"/>
      <c r="D41" s="326"/>
      <c r="E41" s="326"/>
      <c r="F41" s="327"/>
    </row>
    <row r="42" spans="2:6" x14ac:dyDescent="0.3">
      <c r="B42" s="325"/>
      <c r="C42" s="326"/>
      <c r="D42" s="326"/>
      <c r="E42" s="326"/>
      <c r="F42" s="327"/>
    </row>
    <row r="43" spans="2:6" x14ac:dyDescent="0.3">
      <c r="B43" s="325"/>
      <c r="C43" s="326"/>
      <c r="D43" s="326"/>
      <c r="E43" s="326"/>
      <c r="F43" s="327"/>
    </row>
    <row r="44" spans="2:6" x14ac:dyDescent="0.3">
      <c r="B44" s="188"/>
      <c r="F44" s="187"/>
    </row>
    <row r="45" spans="2:6" x14ac:dyDescent="0.3">
      <c r="B45" s="325" t="s">
        <v>364</v>
      </c>
      <c r="C45" s="326"/>
      <c r="D45" s="326"/>
      <c r="E45" s="326"/>
      <c r="F45" s="327"/>
    </row>
    <row r="46" spans="2:6" ht="15" thickBot="1" x14ac:dyDescent="0.35">
      <c r="B46" s="230"/>
      <c r="C46" s="231"/>
      <c r="D46" s="231"/>
      <c r="E46" s="231"/>
      <c r="F46" s="232"/>
    </row>
    <row r="47" spans="2:6" x14ac:dyDescent="0.3">
      <c r="B47" s="233"/>
      <c r="C47" s="234"/>
      <c r="D47" s="234"/>
      <c r="E47" s="234"/>
      <c r="F47" s="235"/>
    </row>
    <row r="48" spans="2:6" x14ac:dyDescent="0.3">
      <c r="B48" s="316" t="s">
        <v>88</v>
      </c>
      <c r="C48" s="317"/>
      <c r="D48" s="318"/>
      <c r="E48" s="318"/>
      <c r="F48" s="187"/>
    </row>
    <row r="49" spans="2:6" x14ac:dyDescent="0.3">
      <c r="B49" s="325" t="s">
        <v>331</v>
      </c>
      <c r="C49" s="326"/>
      <c r="D49" s="326"/>
      <c r="E49" s="326"/>
      <c r="F49" s="327"/>
    </row>
    <row r="50" spans="2:6" x14ac:dyDescent="0.3">
      <c r="B50" s="325"/>
      <c r="C50" s="326"/>
      <c r="D50" s="326"/>
      <c r="E50" s="326"/>
      <c r="F50" s="327"/>
    </row>
    <row r="51" spans="2:6" ht="14.4" customHeight="1" x14ac:dyDescent="0.3">
      <c r="B51" s="325"/>
      <c r="C51" s="326"/>
      <c r="D51" s="326"/>
      <c r="E51" s="326"/>
      <c r="F51" s="327"/>
    </row>
    <row r="52" spans="2:6" x14ac:dyDescent="0.3">
      <c r="B52" s="211"/>
      <c r="C52" s="212"/>
      <c r="D52" s="212"/>
      <c r="E52" s="212"/>
      <c r="F52" s="213"/>
    </row>
    <row r="53" spans="2:6" ht="16.2" customHeight="1" x14ac:dyDescent="0.3">
      <c r="B53" s="325" t="s">
        <v>332</v>
      </c>
      <c r="C53" s="326"/>
      <c r="D53" s="326"/>
      <c r="E53" s="326"/>
      <c r="F53" s="327"/>
    </row>
    <row r="54" spans="2:6" ht="16.2" customHeight="1" x14ac:dyDescent="0.3">
      <c r="B54" s="325"/>
      <c r="C54" s="326"/>
      <c r="D54" s="326"/>
      <c r="E54" s="326"/>
      <c r="F54" s="327"/>
    </row>
    <row r="55" spans="2:6" ht="16.2" customHeight="1" x14ac:dyDescent="0.3">
      <c r="B55" s="325"/>
      <c r="C55" s="326"/>
      <c r="D55" s="326"/>
      <c r="E55" s="326"/>
      <c r="F55" s="327"/>
    </row>
    <row r="56" spans="2:6" ht="16.2" customHeight="1" x14ac:dyDescent="0.3">
      <c r="B56" s="211"/>
      <c r="C56" s="212"/>
      <c r="D56" s="212"/>
      <c r="E56" s="212"/>
      <c r="F56" s="213"/>
    </row>
    <row r="57" spans="2:6" ht="16.2" customHeight="1" x14ac:dyDescent="0.3">
      <c r="B57" s="325" t="s">
        <v>308</v>
      </c>
      <c r="C57" s="326"/>
      <c r="D57" s="326"/>
      <c r="E57" s="326"/>
      <c r="F57" s="214"/>
    </row>
    <row r="58" spans="2:6" ht="16.2" customHeight="1" x14ac:dyDescent="0.3">
      <c r="B58" s="325"/>
      <c r="C58" s="326"/>
      <c r="D58" s="326"/>
      <c r="E58" s="326"/>
      <c r="F58" s="214"/>
    </row>
    <row r="59" spans="2:6" ht="16.2" customHeight="1" x14ac:dyDescent="0.3">
      <c r="B59" s="325"/>
      <c r="C59" s="326"/>
      <c r="D59" s="326"/>
      <c r="E59" s="326"/>
      <c r="F59" s="214"/>
    </row>
    <row r="60" spans="2:6" ht="16.2" customHeight="1" x14ac:dyDescent="0.3">
      <c r="B60" s="211"/>
      <c r="C60" s="212"/>
      <c r="D60" s="212"/>
      <c r="E60" s="212"/>
      <c r="F60" s="214"/>
    </row>
    <row r="61" spans="2:6" ht="16.2" customHeight="1" x14ac:dyDescent="0.3">
      <c r="B61" s="325" t="s">
        <v>310</v>
      </c>
      <c r="C61" s="326"/>
      <c r="D61" s="326"/>
      <c r="E61" s="326"/>
      <c r="F61" s="327"/>
    </row>
    <row r="62" spans="2:6" x14ac:dyDescent="0.3">
      <c r="B62" s="325"/>
      <c r="C62" s="326"/>
      <c r="D62" s="326"/>
      <c r="E62" s="326"/>
      <c r="F62" s="327"/>
    </row>
    <row r="63" spans="2:6" x14ac:dyDescent="0.3">
      <c r="B63" s="211"/>
      <c r="C63" s="212"/>
      <c r="D63" s="212"/>
      <c r="E63" s="212"/>
      <c r="F63" s="213"/>
    </row>
    <row r="64" spans="2:6" x14ac:dyDescent="0.3">
      <c r="B64" s="316" t="s">
        <v>325</v>
      </c>
      <c r="C64" s="317"/>
      <c r="D64" s="318"/>
      <c r="E64" s="318"/>
      <c r="F64" s="236"/>
    </row>
    <row r="65" spans="2:6" x14ac:dyDescent="0.3">
      <c r="B65" s="312" t="s">
        <v>336</v>
      </c>
      <c r="C65" s="313"/>
      <c r="D65" s="313"/>
      <c r="E65" s="313"/>
      <c r="F65" s="314"/>
    </row>
    <row r="66" spans="2:6" ht="14.4" customHeight="1" x14ac:dyDescent="0.3">
      <c r="B66" s="312"/>
      <c r="C66" s="313"/>
      <c r="D66" s="313"/>
      <c r="E66" s="313"/>
      <c r="F66" s="314"/>
    </row>
    <row r="67" spans="2:6" ht="14.4" customHeight="1" x14ac:dyDescent="0.3">
      <c r="B67" s="312"/>
      <c r="C67" s="313"/>
      <c r="D67" s="313"/>
      <c r="E67" s="313"/>
      <c r="F67" s="314"/>
    </row>
    <row r="68" spans="2:6" ht="14.4" customHeight="1" x14ac:dyDescent="0.3">
      <c r="B68" s="237"/>
      <c r="C68" s="260"/>
      <c r="D68" s="260"/>
      <c r="E68" s="260"/>
      <c r="F68" s="236"/>
    </row>
    <row r="69" spans="2:6" x14ac:dyDescent="0.3">
      <c r="B69" s="333" t="s">
        <v>338</v>
      </c>
      <c r="C69" s="334"/>
      <c r="D69" s="334"/>
      <c r="E69" s="334"/>
      <c r="F69" s="335"/>
    </row>
    <row r="70" spans="2:6" x14ac:dyDescent="0.3">
      <c r="B70" s="333"/>
      <c r="C70" s="334"/>
      <c r="D70" s="334"/>
      <c r="E70" s="334"/>
      <c r="F70" s="335"/>
    </row>
    <row r="71" spans="2:6" x14ac:dyDescent="0.3">
      <c r="B71" s="237"/>
      <c r="C71" s="260"/>
      <c r="D71" s="260"/>
      <c r="E71" s="260"/>
      <c r="F71" s="236"/>
    </row>
    <row r="72" spans="2:6" x14ac:dyDescent="0.3">
      <c r="B72" s="312" t="s">
        <v>339</v>
      </c>
      <c r="C72" s="313"/>
      <c r="D72" s="313"/>
      <c r="E72" s="313"/>
      <c r="F72" s="314"/>
    </row>
    <row r="73" spans="2:6" x14ac:dyDescent="0.3">
      <c r="B73" s="312"/>
      <c r="C73" s="313"/>
      <c r="D73" s="313"/>
      <c r="E73" s="313"/>
      <c r="F73" s="314"/>
    </row>
    <row r="74" spans="2:6" x14ac:dyDescent="0.3">
      <c r="B74" s="217"/>
      <c r="C74" s="228"/>
      <c r="D74" s="228"/>
      <c r="E74" s="228"/>
      <c r="F74" s="229"/>
    </row>
    <row r="75" spans="2:6" x14ac:dyDescent="0.3">
      <c r="B75" s="316" t="s">
        <v>89</v>
      </c>
      <c r="C75" s="317"/>
      <c r="D75" s="318"/>
      <c r="E75" s="318"/>
      <c r="F75" s="238"/>
    </row>
    <row r="76" spans="2:6" x14ac:dyDescent="0.3">
      <c r="B76" s="330" t="s">
        <v>313</v>
      </c>
      <c r="C76" s="331"/>
      <c r="D76" s="331"/>
      <c r="E76" s="331"/>
      <c r="F76" s="332"/>
    </row>
    <row r="77" spans="2:6" x14ac:dyDescent="0.3">
      <c r="B77" s="330"/>
      <c r="C77" s="331"/>
      <c r="D77" s="331"/>
      <c r="E77" s="331"/>
      <c r="F77" s="332"/>
    </row>
    <row r="78" spans="2:6" x14ac:dyDescent="0.3">
      <c r="B78" s="239"/>
      <c r="C78" s="261"/>
      <c r="D78" s="261"/>
      <c r="E78" s="261"/>
      <c r="F78" s="240"/>
    </row>
    <row r="79" spans="2:6" x14ac:dyDescent="0.3">
      <c r="B79" s="325" t="s">
        <v>337</v>
      </c>
      <c r="C79" s="326"/>
      <c r="D79" s="326"/>
      <c r="E79" s="326"/>
      <c r="F79" s="327"/>
    </row>
    <row r="80" spans="2:6" ht="14.4" customHeight="1" x14ac:dyDescent="0.3">
      <c r="B80" s="325"/>
      <c r="C80" s="326"/>
      <c r="D80" s="326"/>
      <c r="E80" s="326"/>
      <c r="F80" s="327"/>
    </row>
    <row r="81" spans="2:6" x14ac:dyDescent="0.3">
      <c r="B81" s="211"/>
      <c r="C81" s="212"/>
      <c r="D81" s="212"/>
      <c r="E81" s="212"/>
      <c r="F81" s="213"/>
    </row>
    <row r="82" spans="2:6" x14ac:dyDescent="0.3">
      <c r="B82" s="328" t="s">
        <v>327</v>
      </c>
      <c r="C82" s="329"/>
      <c r="D82" s="262"/>
      <c r="E82" s="262"/>
      <c r="F82" s="241"/>
    </row>
    <row r="83" spans="2:6" x14ac:dyDescent="0.3">
      <c r="B83" s="188"/>
      <c r="F83" s="187"/>
    </row>
    <row r="84" spans="2:6" x14ac:dyDescent="0.3">
      <c r="B84" s="188"/>
      <c r="F84" s="187"/>
    </row>
    <row r="85" spans="2:6" x14ac:dyDescent="0.3">
      <c r="B85" s="188"/>
      <c r="F85" s="187"/>
    </row>
    <row r="86" spans="2:6" x14ac:dyDescent="0.3">
      <c r="B86" s="188"/>
      <c r="F86" s="187"/>
    </row>
    <row r="87" spans="2:6" x14ac:dyDescent="0.3">
      <c r="B87" s="188"/>
      <c r="F87" s="187"/>
    </row>
    <row r="88" spans="2:6" x14ac:dyDescent="0.3">
      <c r="B88" s="188"/>
      <c r="F88" s="187"/>
    </row>
    <row r="89" spans="2:6" x14ac:dyDescent="0.3">
      <c r="B89" s="188"/>
      <c r="F89" s="187"/>
    </row>
    <row r="90" spans="2:6" x14ac:dyDescent="0.3">
      <c r="B90" s="188"/>
      <c r="F90" s="187"/>
    </row>
    <row r="91" spans="2:6" x14ac:dyDescent="0.3">
      <c r="B91" s="188"/>
      <c r="F91" s="187"/>
    </row>
    <row r="92" spans="2:6" x14ac:dyDescent="0.3">
      <c r="B92" s="188"/>
      <c r="F92" s="187"/>
    </row>
    <row r="93" spans="2:6" x14ac:dyDescent="0.3">
      <c r="B93" s="188"/>
      <c r="F93" s="187"/>
    </row>
    <row r="94" spans="2:6" x14ac:dyDescent="0.3">
      <c r="B94" s="188"/>
      <c r="F94" s="187"/>
    </row>
    <row r="95" spans="2:6" x14ac:dyDescent="0.3">
      <c r="B95" s="188"/>
      <c r="F95" s="187"/>
    </row>
    <row r="96" spans="2:6" x14ac:dyDescent="0.3">
      <c r="B96" s="188"/>
      <c r="F96" s="187"/>
    </row>
    <row r="97" spans="2:6" x14ac:dyDescent="0.3">
      <c r="B97" s="188"/>
      <c r="F97" s="187"/>
    </row>
    <row r="98" spans="2:6" x14ac:dyDescent="0.3">
      <c r="B98" s="188"/>
      <c r="F98" s="187"/>
    </row>
    <row r="99" spans="2:6" x14ac:dyDescent="0.3">
      <c r="B99" s="188"/>
      <c r="F99" s="187"/>
    </row>
    <row r="100" spans="2:6" x14ac:dyDescent="0.3">
      <c r="B100" s="188"/>
      <c r="F100" s="187"/>
    </row>
    <row r="101" spans="2:6" x14ac:dyDescent="0.3">
      <c r="B101" s="188"/>
      <c r="F101" s="187"/>
    </row>
    <row r="102" spans="2:6" x14ac:dyDescent="0.3">
      <c r="B102" s="188"/>
      <c r="F102" s="187"/>
    </row>
    <row r="103" spans="2:6" x14ac:dyDescent="0.3">
      <c r="B103" s="188"/>
      <c r="F103" s="187"/>
    </row>
    <row r="104" spans="2:6" x14ac:dyDescent="0.3">
      <c r="B104" s="188"/>
      <c r="F104" s="187"/>
    </row>
    <row r="105" spans="2:6" x14ac:dyDescent="0.3">
      <c r="B105" s="188"/>
      <c r="F105" s="187"/>
    </row>
    <row r="106" spans="2:6" x14ac:dyDescent="0.3">
      <c r="B106" s="188"/>
      <c r="F106" s="187"/>
    </row>
    <row r="107" spans="2:6" x14ac:dyDescent="0.3">
      <c r="B107" s="188"/>
      <c r="F107" s="187"/>
    </row>
    <row r="108" spans="2:6" ht="15" thickBot="1" x14ac:dyDescent="0.35">
      <c r="B108" s="199"/>
      <c r="C108" s="200"/>
      <c r="D108" s="200"/>
      <c r="E108" s="200"/>
      <c r="F108" s="201"/>
    </row>
  </sheetData>
  <sheetProtection algorithmName="SHA-512" hashValue="293zBUYqbX9i/DoAtJwDAUVodqf0WxPoUaBuhjYioeuIhDwam8I27EGN4h3P6s+nJrPCU/r2VYPBftnMy9V41g==" saltValue="ikyg4Xp8Qnzzg3WT02/nHA==" spinCount="100000" sheet="1" objects="1" scenarios="1" selectLockedCells="1"/>
  <mergeCells count="33">
    <mergeCell ref="B23:F24"/>
    <mergeCell ref="B33:F33"/>
    <mergeCell ref="B65:F67"/>
    <mergeCell ref="B39:F39"/>
    <mergeCell ref="B41:F43"/>
    <mergeCell ref="B45:F45"/>
    <mergeCell ref="B64:E64"/>
    <mergeCell ref="B37:F37"/>
    <mergeCell ref="B32:F32"/>
    <mergeCell ref="B34:F34"/>
    <mergeCell ref="B36:E36"/>
    <mergeCell ref="B38:F38"/>
    <mergeCell ref="B82:C82"/>
    <mergeCell ref="B76:F77"/>
    <mergeCell ref="B79:F80"/>
    <mergeCell ref="B69:F70"/>
    <mergeCell ref="B72:F73"/>
    <mergeCell ref="B20:F22"/>
    <mergeCell ref="C2:E3"/>
    <mergeCell ref="B48:E48"/>
    <mergeCell ref="B19:E19"/>
    <mergeCell ref="B75:E75"/>
    <mergeCell ref="B5:E5"/>
    <mergeCell ref="B12:C14"/>
    <mergeCell ref="B6:E6"/>
    <mergeCell ref="B7:E7"/>
    <mergeCell ref="B9:E10"/>
    <mergeCell ref="B57:E59"/>
    <mergeCell ref="B16:F17"/>
    <mergeCell ref="B49:F51"/>
    <mergeCell ref="B53:F55"/>
    <mergeCell ref="B61:F62"/>
    <mergeCell ref="B25:B30"/>
  </mergeCells>
  <conditionalFormatting sqref="F26">
    <cfRule type="cellIs" dxfId="172" priority="1" operator="greaterThan">
      <formula>0</formula>
    </cfRule>
  </conditionalFormatting>
  <conditionalFormatting sqref="F27">
    <cfRule type="cellIs" dxfId="171" priority="2" operator="greaterThan">
      <formula>0</formula>
    </cfRule>
  </conditionalFormatting>
  <conditionalFormatting sqref="F29">
    <cfRule type="cellIs" dxfId="170" priority="4" operator="greaterThan">
      <formula>0</formula>
    </cfRule>
  </conditionalFormatting>
  <conditionalFormatting sqref="F28">
    <cfRule type="cellIs" dxfId="169" priority="3" operator="greaterThan">
      <formula>0</formula>
    </cfRule>
  </conditionalFormatting>
  <pageMargins left="0.7" right="0.7" top="0.75" bottom="0.75" header="0.3" footer="0.3"/>
  <pageSetup paperSize="9" scale="79" fitToHeight="0" orientation="portrait" r:id="rId1"/>
  <rowBreaks count="1" manualBreakCount="1">
    <brk id="4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39997558519241921"/>
  </sheetPr>
  <dimension ref="A1:HF25"/>
  <sheetViews>
    <sheetView showGridLines="0" zoomScale="95" zoomScaleNormal="96" workbookViewId="0">
      <pane xSplit="4" topLeftCell="E1" activePane="topRight" state="frozen"/>
      <selection activeCell="A7" sqref="A7"/>
      <selection pane="topRight" activeCell="C16" sqref="C16"/>
    </sheetView>
  </sheetViews>
  <sheetFormatPr defaultColWidth="12.5546875" defaultRowHeight="13.2" x14ac:dyDescent="0.25"/>
  <cols>
    <col min="1" max="1" width="10.88671875" style="126" customWidth="1"/>
    <col min="2" max="2" width="36.109375" style="126" customWidth="1"/>
    <col min="3" max="3" width="22" style="126" customWidth="1"/>
    <col min="4" max="4" width="2.33203125" style="127" customWidth="1"/>
    <col min="5" max="6" width="4.88671875" style="18" customWidth="1"/>
    <col min="7" max="7" width="4.88671875" style="38" customWidth="1"/>
    <col min="8" max="9" width="4.88671875" style="18" customWidth="1"/>
    <col min="10" max="10" width="4.88671875" style="37" customWidth="1"/>
    <col min="11" max="13" width="4.88671875" style="18" customWidth="1"/>
    <col min="14" max="14" width="4.88671875" style="39" customWidth="1"/>
    <col min="15" max="18" width="4.88671875" style="18" customWidth="1"/>
    <col min="19" max="19" width="4.88671875" style="39" customWidth="1"/>
    <col min="20" max="23" width="4.88671875" style="18" customWidth="1"/>
    <col min="24" max="24" width="4.88671875" style="39" customWidth="1"/>
    <col min="25" max="28" width="4.88671875" style="18" customWidth="1"/>
    <col min="29" max="29" width="4.88671875" style="39" customWidth="1"/>
    <col min="30" max="33" width="4.88671875" style="18" customWidth="1"/>
    <col min="34" max="34" width="4.88671875" style="39" customWidth="1"/>
    <col min="35" max="38" width="4.88671875" style="18" customWidth="1"/>
    <col min="39" max="39" width="4.88671875" style="39" customWidth="1"/>
    <col min="40" max="43" width="4.88671875" style="18" customWidth="1"/>
    <col min="44" max="44" width="4.88671875" style="39" customWidth="1"/>
    <col min="45" max="48" width="4.88671875" style="18" customWidth="1"/>
    <col min="49" max="49" width="4.88671875" style="39" customWidth="1"/>
    <col min="50" max="53" width="4.88671875" style="18" customWidth="1"/>
    <col min="54" max="54" width="4.88671875" style="39" customWidth="1"/>
    <col min="55" max="58" width="4.88671875" style="18" customWidth="1"/>
    <col min="59" max="59" width="4.88671875" style="39" customWidth="1"/>
    <col min="60" max="63" width="4.88671875" style="18" customWidth="1"/>
    <col min="64" max="64" width="4.88671875" style="39" customWidth="1"/>
    <col min="65" max="68" width="4.88671875" style="18" customWidth="1"/>
    <col min="69" max="69" width="4.88671875" style="39" customWidth="1"/>
    <col min="70" max="73" width="4.88671875" style="18" customWidth="1"/>
    <col min="74" max="74" width="4.88671875" style="39" customWidth="1"/>
    <col min="75" max="78" width="4.88671875" style="18" customWidth="1"/>
    <col min="79" max="79" width="4.88671875" style="39" customWidth="1"/>
    <col min="80" max="83" width="4.88671875" style="18" customWidth="1"/>
    <col min="84" max="84" width="4.88671875" style="39" customWidth="1"/>
    <col min="85" max="88" width="4.88671875" style="18" customWidth="1"/>
    <col min="89" max="89" width="4.88671875" style="39" customWidth="1"/>
    <col min="90" max="93" width="4.88671875" style="18" customWidth="1"/>
    <col min="94" max="94" width="4.88671875" style="39" customWidth="1"/>
    <col min="95" max="98" width="4.88671875" style="18" customWidth="1"/>
    <col min="99" max="99" width="4.88671875" style="39" customWidth="1"/>
    <col min="100" max="103" width="4.88671875" style="18" customWidth="1"/>
    <col min="104" max="104" width="4.88671875" style="39" customWidth="1"/>
    <col min="105" max="108" width="4.88671875" style="18" customWidth="1"/>
    <col min="109" max="109" width="4.88671875" style="39" customWidth="1"/>
    <col min="110" max="113" width="4.88671875" style="18" customWidth="1"/>
    <col min="114" max="114" width="4.88671875" style="39" customWidth="1"/>
    <col min="115" max="118" width="4.88671875" style="18" customWidth="1"/>
    <col min="119" max="119" width="4.88671875" style="39" customWidth="1"/>
    <col min="120" max="123" width="4.88671875" style="18" customWidth="1"/>
    <col min="124" max="124" width="4.88671875" style="39" customWidth="1"/>
    <col min="125" max="128" width="4.88671875" style="18" customWidth="1"/>
    <col min="129" max="129" width="4.88671875" style="39" customWidth="1"/>
    <col min="130" max="133" width="4.88671875" style="18" customWidth="1"/>
    <col min="134" max="134" width="4.88671875" style="39" customWidth="1"/>
    <col min="135" max="138" width="4.88671875" style="18" customWidth="1"/>
    <col min="139" max="139" width="4.88671875" style="39" customWidth="1"/>
    <col min="140" max="143" width="4.88671875" style="18" customWidth="1"/>
    <col min="144" max="144" width="4.88671875" style="39" customWidth="1"/>
    <col min="145" max="148" width="4.88671875" style="18" customWidth="1"/>
    <col min="149" max="149" width="4.88671875" style="39" customWidth="1"/>
    <col min="150" max="153" width="4.88671875" style="18" customWidth="1"/>
    <col min="154" max="154" width="4.88671875" style="39" customWidth="1"/>
    <col min="155" max="158" width="4.88671875" style="18" customWidth="1"/>
    <col min="159" max="159" width="4.88671875" style="39" customWidth="1"/>
    <col min="160" max="163" width="4.88671875" style="18" customWidth="1"/>
    <col min="164" max="164" width="4.88671875" style="39" customWidth="1"/>
    <col min="165" max="168" width="4.88671875" style="18" customWidth="1"/>
    <col min="169" max="169" width="4.88671875" style="39" customWidth="1"/>
    <col min="170" max="173" width="4.88671875" style="18" customWidth="1"/>
    <col min="174" max="174" width="4.88671875" style="39" customWidth="1"/>
    <col min="175" max="178" width="4.88671875" style="18" customWidth="1"/>
    <col min="179" max="179" width="4.88671875" style="39" customWidth="1"/>
    <col min="180" max="183" width="4.88671875" style="18" customWidth="1"/>
    <col min="184" max="184" width="4.88671875" style="39" customWidth="1"/>
    <col min="185" max="188" width="4.88671875" style="18" customWidth="1"/>
    <col min="189" max="189" width="4.88671875" style="39" customWidth="1"/>
    <col min="190" max="193" width="4.88671875" style="18" customWidth="1"/>
    <col min="194" max="194" width="4.88671875" style="39" customWidth="1"/>
    <col min="195" max="198" width="4.88671875" style="18" customWidth="1"/>
    <col min="199" max="199" width="4.88671875" style="39" customWidth="1"/>
    <col min="200" max="203" width="4.88671875" style="18" customWidth="1"/>
    <col min="204" max="204" width="4.88671875" style="39" customWidth="1"/>
    <col min="205" max="208" width="4.88671875" style="18" customWidth="1"/>
    <col min="209" max="209" width="4.88671875" style="39" customWidth="1"/>
    <col min="210" max="213" width="4.88671875" style="18" customWidth="1"/>
    <col min="214" max="214" width="4.88671875" style="39" customWidth="1"/>
    <col min="215" max="16384" width="12.5546875" style="18"/>
  </cols>
  <sheetData>
    <row r="1" spans="1:214" s="44" customFormat="1" ht="36.6" customHeight="1" thickBot="1" x14ac:dyDescent="0.3">
      <c r="A1" s="404" t="s">
        <v>65</v>
      </c>
      <c r="B1" s="405"/>
      <c r="C1" s="405"/>
      <c r="D1" s="257"/>
      <c r="E1" s="21"/>
      <c r="F1" s="20" t="s">
        <v>81</v>
      </c>
      <c r="G1" s="21"/>
      <c r="H1" s="21"/>
      <c r="I1" s="21"/>
      <c r="J1" s="22"/>
      <c r="K1" s="21"/>
      <c r="L1" s="21"/>
      <c r="M1" s="21"/>
      <c r="N1" s="43"/>
      <c r="O1" s="21"/>
      <c r="P1" s="21"/>
      <c r="Q1" s="21"/>
      <c r="R1" s="21"/>
      <c r="S1" s="43"/>
      <c r="T1" s="21"/>
      <c r="U1" s="21"/>
      <c r="V1" s="21"/>
      <c r="W1" s="21"/>
      <c r="X1" s="43"/>
      <c r="Y1" s="21"/>
      <c r="Z1" s="21"/>
      <c r="AA1" s="21"/>
      <c r="AB1" s="21"/>
      <c r="AC1" s="43"/>
      <c r="AD1" s="21"/>
      <c r="AE1" s="21"/>
      <c r="AF1" s="21"/>
      <c r="AG1" s="21"/>
      <c r="AH1" s="43"/>
      <c r="AI1" s="21"/>
      <c r="AJ1" s="21"/>
      <c r="AK1" s="21"/>
      <c r="AL1" s="21"/>
      <c r="AM1" s="43"/>
      <c r="AN1" s="21"/>
      <c r="AO1" s="21"/>
      <c r="AP1" s="21"/>
      <c r="AQ1" s="21"/>
      <c r="AR1" s="43"/>
      <c r="AS1" s="21"/>
      <c r="AT1" s="21"/>
      <c r="AU1" s="21"/>
      <c r="AV1" s="21"/>
      <c r="AW1" s="43"/>
      <c r="AX1" s="21"/>
      <c r="AY1" s="21"/>
      <c r="AZ1" s="21"/>
      <c r="BA1" s="21"/>
      <c r="BB1" s="43"/>
      <c r="BC1" s="21"/>
      <c r="BD1" s="21"/>
      <c r="BE1" s="21"/>
      <c r="BF1" s="21"/>
      <c r="BG1" s="43"/>
      <c r="BH1" s="21"/>
      <c r="BI1" s="21"/>
      <c r="BJ1" s="21"/>
      <c r="BK1" s="21"/>
      <c r="BL1" s="43"/>
      <c r="BM1" s="21"/>
      <c r="BN1" s="21"/>
      <c r="BO1" s="21"/>
      <c r="BP1" s="21"/>
      <c r="BQ1" s="43"/>
      <c r="BR1" s="21"/>
      <c r="BS1" s="21"/>
      <c r="BT1" s="21"/>
      <c r="BU1" s="21"/>
      <c r="BV1" s="43"/>
      <c r="BW1" s="21"/>
      <c r="BX1" s="21"/>
      <c r="BY1" s="21"/>
      <c r="BZ1" s="21"/>
      <c r="CA1" s="43"/>
      <c r="CB1" s="21"/>
      <c r="CC1" s="21"/>
      <c r="CD1" s="21"/>
      <c r="CE1" s="21"/>
      <c r="CF1" s="43"/>
      <c r="CG1" s="21"/>
      <c r="CH1" s="21"/>
      <c r="CI1" s="21"/>
      <c r="CJ1" s="21"/>
      <c r="CK1" s="43"/>
      <c r="CL1" s="21"/>
      <c r="CM1" s="21"/>
      <c r="CN1" s="21"/>
      <c r="CO1" s="21"/>
      <c r="CP1" s="43"/>
      <c r="CQ1" s="21"/>
      <c r="CR1" s="21"/>
      <c r="CS1" s="21"/>
      <c r="CT1" s="21"/>
      <c r="CU1" s="43"/>
      <c r="CV1" s="21"/>
      <c r="CW1" s="21"/>
      <c r="CX1" s="21"/>
      <c r="CY1" s="21"/>
      <c r="CZ1" s="43"/>
      <c r="DA1" s="21"/>
      <c r="DB1" s="21"/>
      <c r="DC1" s="21"/>
      <c r="DD1" s="21"/>
      <c r="DE1" s="43"/>
      <c r="DF1" s="21"/>
      <c r="DG1" s="21"/>
      <c r="DH1" s="21"/>
      <c r="DI1" s="21"/>
      <c r="DJ1" s="43"/>
      <c r="DK1" s="21"/>
      <c r="DL1" s="21"/>
      <c r="DM1" s="21"/>
      <c r="DN1" s="21"/>
      <c r="DO1" s="43"/>
      <c r="DP1" s="21"/>
      <c r="DQ1" s="21"/>
      <c r="DR1" s="21"/>
      <c r="DS1" s="21"/>
      <c r="DT1" s="43"/>
      <c r="DU1" s="21"/>
      <c r="DV1" s="21"/>
      <c r="DW1" s="21"/>
      <c r="DX1" s="21"/>
      <c r="DY1" s="43"/>
      <c r="DZ1" s="21"/>
      <c r="EA1" s="21"/>
      <c r="EB1" s="21"/>
      <c r="EC1" s="21"/>
      <c r="ED1" s="43"/>
      <c r="EE1" s="21"/>
      <c r="EF1" s="21"/>
      <c r="EG1" s="21"/>
      <c r="EH1" s="21"/>
      <c r="EI1" s="43"/>
      <c r="EJ1" s="21"/>
      <c r="EK1" s="21"/>
      <c r="EL1" s="21"/>
      <c r="EM1" s="21"/>
      <c r="EN1" s="43"/>
      <c r="EO1" s="21"/>
      <c r="EP1" s="21"/>
      <c r="EQ1" s="21"/>
      <c r="ER1" s="21"/>
      <c r="ES1" s="43"/>
      <c r="ET1" s="21"/>
      <c r="EU1" s="21"/>
      <c r="EV1" s="21"/>
      <c r="EW1" s="21"/>
      <c r="EX1" s="43"/>
      <c r="EY1" s="21"/>
      <c r="EZ1" s="21"/>
      <c r="FA1" s="21"/>
      <c r="FB1" s="21"/>
      <c r="FC1" s="43"/>
      <c r="FD1" s="21"/>
      <c r="FE1" s="21"/>
      <c r="FF1" s="21"/>
      <c r="FG1" s="21"/>
      <c r="FH1" s="43"/>
      <c r="FI1" s="21"/>
      <c r="FJ1" s="21"/>
      <c r="FK1" s="21"/>
      <c r="FL1" s="21"/>
      <c r="FM1" s="43"/>
      <c r="FN1" s="21"/>
      <c r="FO1" s="21"/>
      <c r="FP1" s="21"/>
      <c r="FQ1" s="21"/>
      <c r="FR1" s="43"/>
      <c r="FS1" s="21"/>
      <c r="FT1" s="21"/>
      <c r="FU1" s="21"/>
      <c r="FV1" s="21"/>
      <c r="FW1" s="43"/>
      <c r="FX1" s="21"/>
      <c r="FY1" s="21"/>
      <c r="FZ1" s="21"/>
      <c r="GA1" s="21"/>
      <c r="GB1" s="43"/>
      <c r="GC1" s="21"/>
      <c r="GD1" s="21"/>
      <c r="GE1" s="21"/>
      <c r="GF1" s="21"/>
      <c r="GG1" s="43"/>
      <c r="GH1" s="21"/>
      <c r="GI1" s="21"/>
      <c r="GJ1" s="21"/>
      <c r="GK1" s="21"/>
      <c r="GL1" s="43"/>
      <c r="GM1" s="21"/>
      <c r="GN1" s="21"/>
      <c r="GO1" s="21"/>
      <c r="GP1" s="21"/>
      <c r="GQ1" s="43"/>
      <c r="GV1" s="45"/>
      <c r="HA1" s="45"/>
      <c r="HF1" s="45"/>
    </row>
    <row r="2" spans="1:214" ht="30.6" customHeight="1" thickBot="1" x14ac:dyDescent="0.35">
      <c r="E2" s="41"/>
      <c r="F2" s="47"/>
      <c r="I2" s="41"/>
      <c r="J2" s="40"/>
      <c r="K2" s="41"/>
      <c r="L2" s="41"/>
      <c r="M2" s="41"/>
      <c r="N2" s="42"/>
      <c r="O2" s="41"/>
      <c r="P2" s="41"/>
      <c r="Q2" s="41"/>
      <c r="R2" s="41"/>
      <c r="S2" s="42"/>
      <c r="T2" s="41"/>
      <c r="U2" s="41"/>
      <c r="V2" s="41"/>
      <c r="W2" s="41"/>
      <c r="X2" s="42"/>
      <c r="Y2" s="41"/>
      <c r="Z2" s="41"/>
      <c r="AA2" s="41"/>
      <c r="AB2" s="41"/>
      <c r="AC2" s="42"/>
      <c r="AD2" s="41"/>
      <c r="AE2" s="41"/>
      <c r="AF2" s="41"/>
      <c r="AG2" s="41"/>
      <c r="AH2" s="42"/>
      <c r="AI2" s="41"/>
      <c r="AJ2" s="41"/>
      <c r="AK2" s="41"/>
      <c r="AL2" s="41"/>
      <c r="AM2" s="42"/>
      <c r="AN2" s="41"/>
      <c r="AO2" s="41"/>
      <c r="AP2" s="48"/>
      <c r="AQ2" s="48"/>
      <c r="AR2" s="49"/>
      <c r="AS2" s="48"/>
      <c r="AT2" s="48"/>
      <c r="AU2" s="48"/>
      <c r="AV2" s="48"/>
      <c r="AW2" s="49"/>
      <c r="AX2" s="48"/>
      <c r="AY2" s="48"/>
      <c r="AZ2" s="48"/>
      <c r="BA2" s="48"/>
      <c r="BB2" s="49"/>
      <c r="BC2" s="48"/>
      <c r="BD2" s="48"/>
      <c r="BE2" s="48"/>
      <c r="BF2" s="48"/>
      <c r="BG2" s="49"/>
      <c r="BH2" s="48"/>
      <c r="BI2" s="48"/>
      <c r="BJ2" s="48"/>
      <c r="BK2" s="48"/>
      <c r="BL2" s="49"/>
      <c r="BM2" s="48"/>
      <c r="BN2" s="48"/>
      <c r="BO2" s="48"/>
      <c r="BP2" s="48"/>
      <c r="BQ2" s="49"/>
      <c r="BR2" s="48"/>
      <c r="BS2" s="48"/>
      <c r="BT2" s="48"/>
      <c r="BU2" s="48"/>
      <c r="BV2" s="49"/>
      <c r="BW2" s="48"/>
      <c r="BX2" s="48"/>
      <c r="BY2" s="48"/>
      <c r="BZ2" s="48"/>
      <c r="CA2" s="49"/>
      <c r="CB2" s="48"/>
      <c r="CC2" s="48"/>
      <c r="CD2" s="48"/>
      <c r="CE2" s="48"/>
      <c r="CF2" s="49"/>
      <c r="CG2" s="48"/>
      <c r="CH2" s="48"/>
      <c r="CI2" s="48"/>
      <c r="CJ2" s="48"/>
      <c r="CK2" s="49"/>
      <c r="CL2" s="48"/>
      <c r="CM2" s="48"/>
      <c r="CN2" s="48"/>
      <c r="CO2" s="48"/>
      <c r="CP2" s="49"/>
      <c r="CQ2" s="48"/>
      <c r="CR2" s="48"/>
      <c r="CS2" s="48"/>
      <c r="CT2" s="48"/>
      <c r="CU2" s="49"/>
      <c r="CV2" s="48"/>
      <c r="CW2" s="48"/>
      <c r="CX2" s="48"/>
      <c r="CY2" s="48"/>
      <c r="CZ2" s="49"/>
      <c r="DA2" s="48"/>
      <c r="DB2" s="48"/>
      <c r="DC2" s="48"/>
      <c r="DD2" s="48"/>
      <c r="DE2" s="49"/>
      <c r="DF2" s="48"/>
      <c r="DG2" s="48"/>
      <c r="DH2" s="48"/>
      <c r="DI2" s="48"/>
      <c r="DJ2" s="49"/>
      <c r="DK2" s="48"/>
      <c r="DL2" s="48"/>
      <c r="DM2" s="48"/>
      <c r="DN2" s="48"/>
      <c r="DO2" s="49"/>
      <c r="DP2" s="48"/>
      <c r="DQ2" s="48"/>
      <c r="DR2" s="48"/>
      <c r="DS2" s="48"/>
      <c r="DT2" s="49"/>
      <c r="DU2" s="48"/>
      <c r="DV2" s="48"/>
      <c r="DW2" s="48"/>
      <c r="DX2" s="48"/>
      <c r="DY2" s="49"/>
      <c r="DZ2" s="48"/>
      <c r="EA2" s="48"/>
      <c r="EB2" s="48"/>
      <c r="EC2" s="48"/>
      <c r="ED2" s="49"/>
      <c r="EE2" s="48"/>
      <c r="EF2" s="48"/>
      <c r="EG2" s="48"/>
    </row>
    <row r="3" spans="1:214" ht="12.6" customHeight="1" x14ac:dyDescent="0.25">
      <c r="A3" s="406" t="s">
        <v>164</v>
      </c>
      <c r="B3" s="396" t="s">
        <v>87</v>
      </c>
      <c r="C3" s="3" t="s">
        <v>44</v>
      </c>
      <c r="D3" s="116" t="s">
        <v>90</v>
      </c>
      <c r="E3" s="392" t="s">
        <v>5</v>
      </c>
      <c r="F3" s="381"/>
      <c r="G3" s="381"/>
      <c r="H3" s="381"/>
      <c r="I3" s="393"/>
      <c r="J3" s="398" t="s">
        <v>6</v>
      </c>
      <c r="K3" s="378"/>
      <c r="L3" s="378"/>
      <c r="M3" s="378"/>
      <c r="N3" s="384"/>
      <c r="O3" s="380" t="s">
        <v>7</v>
      </c>
      <c r="P3" s="381"/>
      <c r="Q3" s="381"/>
      <c r="R3" s="381"/>
      <c r="S3" s="391"/>
      <c r="T3" s="377" t="s">
        <v>8</v>
      </c>
      <c r="U3" s="378"/>
      <c r="V3" s="378"/>
      <c r="W3" s="378"/>
      <c r="X3" s="384"/>
      <c r="Y3" s="380" t="s">
        <v>9</v>
      </c>
      <c r="Z3" s="381"/>
      <c r="AA3" s="381"/>
      <c r="AB3" s="381"/>
      <c r="AC3" s="391"/>
      <c r="AD3" s="377" t="s">
        <v>10</v>
      </c>
      <c r="AE3" s="378"/>
      <c r="AF3" s="378"/>
      <c r="AG3" s="378"/>
      <c r="AH3" s="384"/>
      <c r="AI3" s="380" t="s">
        <v>11</v>
      </c>
      <c r="AJ3" s="381"/>
      <c r="AK3" s="381"/>
      <c r="AL3" s="381"/>
      <c r="AM3" s="391"/>
      <c r="AN3" s="377" t="s">
        <v>12</v>
      </c>
      <c r="AO3" s="378"/>
      <c r="AP3" s="378"/>
      <c r="AQ3" s="378"/>
      <c r="AR3" s="384"/>
      <c r="AS3" s="380" t="s">
        <v>13</v>
      </c>
      <c r="AT3" s="381"/>
      <c r="AU3" s="381"/>
      <c r="AV3" s="381"/>
      <c r="AW3" s="391"/>
      <c r="AX3" s="377" t="s">
        <v>14</v>
      </c>
      <c r="AY3" s="378"/>
      <c r="AZ3" s="378"/>
      <c r="BA3" s="378"/>
      <c r="BB3" s="384"/>
      <c r="BC3" s="380" t="s">
        <v>15</v>
      </c>
      <c r="BD3" s="381"/>
      <c r="BE3" s="381"/>
      <c r="BF3" s="381"/>
      <c r="BG3" s="391"/>
      <c r="BH3" s="377" t="s">
        <v>16</v>
      </c>
      <c r="BI3" s="378"/>
      <c r="BJ3" s="378"/>
      <c r="BK3" s="378"/>
      <c r="BL3" s="384"/>
      <c r="BM3" s="380" t="s">
        <v>17</v>
      </c>
      <c r="BN3" s="381"/>
      <c r="BO3" s="381"/>
      <c r="BP3" s="381"/>
      <c r="BQ3" s="391"/>
      <c r="BR3" s="377" t="s">
        <v>18</v>
      </c>
      <c r="BS3" s="378"/>
      <c r="BT3" s="378"/>
      <c r="BU3" s="378"/>
      <c r="BV3" s="384"/>
      <c r="BW3" s="380" t="s">
        <v>19</v>
      </c>
      <c r="BX3" s="381"/>
      <c r="BY3" s="381"/>
      <c r="BZ3" s="381"/>
      <c r="CA3" s="391"/>
      <c r="CB3" s="377" t="s">
        <v>20</v>
      </c>
      <c r="CC3" s="378"/>
      <c r="CD3" s="378"/>
      <c r="CE3" s="378"/>
      <c r="CF3" s="384"/>
      <c r="CG3" s="380" t="s">
        <v>21</v>
      </c>
      <c r="CH3" s="381"/>
      <c r="CI3" s="381"/>
      <c r="CJ3" s="381"/>
      <c r="CK3" s="391"/>
      <c r="CL3" s="387" t="s">
        <v>84</v>
      </c>
      <c r="CM3" s="388"/>
      <c r="CN3" s="388"/>
      <c r="CO3" s="388"/>
      <c r="CP3" s="388"/>
      <c r="CQ3" s="388"/>
      <c r="CR3" s="388"/>
      <c r="CS3" s="388"/>
      <c r="CT3" s="388"/>
      <c r="CU3" s="389"/>
      <c r="CV3" s="377" t="s">
        <v>22</v>
      </c>
      <c r="CW3" s="378"/>
      <c r="CX3" s="378"/>
      <c r="CY3" s="378"/>
      <c r="CZ3" s="379"/>
      <c r="DA3" s="380" t="s">
        <v>23</v>
      </c>
      <c r="DB3" s="381"/>
      <c r="DC3" s="381"/>
      <c r="DD3" s="381"/>
      <c r="DE3" s="382"/>
      <c r="DF3" s="377" t="s">
        <v>24</v>
      </c>
      <c r="DG3" s="378"/>
      <c r="DH3" s="378"/>
      <c r="DI3" s="378"/>
      <c r="DJ3" s="379"/>
      <c r="DK3" s="380" t="s">
        <v>25</v>
      </c>
      <c r="DL3" s="381"/>
      <c r="DM3" s="381"/>
      <c r="DN3" s="381"/>
      <c r="DO3" s="382"/>
      <c r="DP3" s="377" t="s">
        <v>26</v>
      </c>
      <c r="DQ3" s="378"/>
      <c r="DR3" s="378"/>
      <c r="DS3" s="378"/>
      <c r="DT3" s="379"/>
      <c r="DU3" s="380" t="s">
        <v>27</v>
      </c>
      <c r="DV3" s="381"/>
      <c r="DW3" s="381"/>
      <c r="DX3" s="381"/>
      <c r="DY3" s="382"/>
      <c r="DZ3" s="377" t="s">
        <v>28</v>
      </c>
      <c r="EA3" s="378"/>
      <c r="EB3" s="378"/>
      <c r="EC3" s="378"/>
      <c r="ED3" s="379"/>
      <c r="EE3" s="380" t="s">
        <v>29</v>
      </c>
      <c r="EF3" s="381"/>
      <c r="EG3" s="381"/>
      <c r="EH3" s="381"/>
      <c r="EI3" s="382"/>
      <c r="EJ3" s="377" t="s">
        <v>30</v>
      </c>
      <c r="EK3" s="378"/>
      <c r="EL3" s="378"/>
      <c r="EM3" s="378"/>
      <c r="EN3" s="379"/>
      <c r="EO3" s="380" t="s">
        <v>31</v>
      </c>
      <c r="EP3" s="381"/>
      <c r="EQ3" s="381"/>
      <c r="ER3" s="381"/>
      <c r="ES3" s="382"/>
      <c r="ET3" s="377" t="s">
        <v>32</v>
      </c>
      <c r="EU3" s="378"/>
      <c r="EV3" s="378"/>
      <c r="EW3" s="378"/>
      <c r="EX3" s="379"/>
      <c r="EY3" s="380" t="s">
        <v>33</v>
      </c>
      <c r="EZ3" s="381"/>
      <c r="FA3" s="381"/>
      <c r="FB3" s="381"/>
      <c r="FC3" s="382"/>
      <c r="FD3" s="387" t="s">
        <v>82</v>
      </c>
      <c r="FE3" s="388"/>
      <c r="FF3" s="388"/>
      <c r="FG3" s="388"/>
      <c r="FH3" s="389"/>
      <c r="FI3" s="377" t="s">
        <v>39</v>
      </c>
      <c r="FJ3" s="378"/>
      <c r="FK3" s="378"/>
      <c r="FL3" s="378"/>
      <c r="FM3" s="379"/>
      <c r="FN3" s="380" t="s">
        <v>34</v>
      </c>
      <c r="FO3" s="381"/>
      <c r="FP3" s="381"/>
      <c r="FQ3" s="381"/>
      <c r="FR3" s="382"/>
      <c r="FS3" s="377" t="s">
        <v>42</v>
      </c>
      <c r="FT3" s="378"/>
      <c r="FU3" s="378"/>
      <c r="FV3" s="378"/>
      <c r="FW3" s="379"/>
      <c r="FX3" s="380" t="s">
        <v>43</v>
      </c>
      <c r="FY3" s="381"/>
      <c r="FZ3" s="381"/>
      <c r="GA3" s="381"/>
      <c r="GB3" s="382"/>
      <c r="GC3" s="377" t="s">
        <v>50</v>
      </c>
      <c r="GD3" s="378"/>
      <c r="GE3" s="378"/>
      <c r="GF3" s="378"/>
      <c r="GG3" s="379"/>
      <c r="GH3" s="380" t="s">
        <v>51</v>
      </c>
      <c r="GI3" s="381"/>
      <c r="GJ3" s="381"/>
      <c r="GK3" s="381"/>
      <c r="GL3" s="382"/>
      <c r="GM3" s="377" t="s">
        <v>83</v>
      </c>
      <c r="GN3" s="378"/>
      <c r="GO3" s="378"/>
      <c r="GP3" s="378"/>
      <c r="GQ3" s="379"/>
      <c r="GR3" s="380" t="s">
        <v>193</v>
      </c>
      <c r="GS3" s="381"/>
      <c r="GT3" s="381"/>
      <c r="GU3" s="381"/>
      <c r="GV3" s="382"/>
      <c r="GW3" s="377" t="s">
        <v>194</v>
      </c>
      <c r="GX3" s="378"/>
      <c r="GY3" s="378"/>
      <c r="GZ3" s="378"/>
      <c r="HA3" s="379"/>
      <c r="HB3" s="370" t="s">
        <v>195</v>
      </c>
      <c r="HC3" s="370"/>
      <c r="HD3" s="370"/>
      <c r="HE3" s="370"/>
      <c r="HF3" s="371"/>
    </row>
    <row r="4" spans="1:214" ht="12.6" customHeight="1" x14ac:dyDescent="0.25">
      <c r="A4" s="407"/>
      <c r="B4" s="397"/>
      <c r="C4" s="147" t="s">
        <v>41</v>
      </c>
      <c r="D4" s="117" t="s">
        <v>90</v>
      </c>
      <c r="E4" s="394" t="s">
        <v>165</v>
      </c>
      <c r="F4" s="376"/>
      <c r="G4" s="376"/>
      <c r="H4" s="376"/>
      <c r="I4" s="395"/>
      <c r="J4" s="399" t="s">
        <v>166</v>
      </c>
      <c r="K4" s="375"/>
      <c r="L4" s="375"/>
      <c r="M4" s="375"/>
      <c r="N4" s="385"/>
      <c r="O4" s="376" t="s">
        <v>167</v>
      </c>
      <c r="P4" s="376"/>
      <c r="Q4" s="376"/>
      <c r="R4" s="376"/>
      <c r="S4" s="390"/>
      <c r="T4" s="375" t="s">
        <v>168</v>
      </c>
      <c r="U4" s="375"/>
      <c r="V4" s="375"/>
      <c r="W4" s="375"/>
      <c r="X4" s="385"/>
      <c r="Y4" s="376" t="s">
        <v>169</v>
      </c>
      <c r="Z4" s="376"/>
      <c r="AA4" s="376"/>
      <c r="AB4" s="376"/>
      <c r="AC4" s="390"/>
      <c r="AD4" s="375" t="s">
        <v>170</v>
      </c>
      <c r="AE4" s="375"/>
      <c r="AF4" s="375"/>
      <c r="AG4" s="375"/>
      <c r="AH4" s="385"/>
      <c r="AI4" s="376" t="s">
        <v>171</v>
      </c>
      <c r="AJ4" s="376"/>
      <c r="AK4" s="376"/>
      <c r="AL4" s="376"/>
      <c r="AM4" s="390"/>
      <c r="AN4" s="375" t="s">
        <v>172</v>
      </c>
      <c r="AO4" s="375"/>
      <c r="AP4" s="375"/>
      <c r="AQ4" s="375"/>
      <c r="AR4" s="385"/>
      <c r="AS4" s="376" t="s">
        <v>173</v>
      </c>
      <c r="AT4" s="376"/>
      <c r="AU4" s="376"/>
      <c r="AV4" s="376"/>
      <c r="AW4" s="390"/>
      <c r="AX4" s="375" t="s">
        <v>174</v>
      </c>
      <c r="AY4" s="375"/>
      <c r="AZ4" s="375"/>
      <c r="BA4" s="375"/>
      <c r="BB4" s="385"/>
      <c r="BC4" s="376" t="s">
        <v>175</v>
      </c>
      <c r="BD4" s="376"/>
      <c r="BE4" s="376"/>
      <c r="BF4" s="376"/>
      <c r="BG4" s="390"/>
      <c r="BH4" s="375" t="s">
        <v>176</v>
      </c>
      <c r="BI4" s="375"/>
      <c r="BJ4" s="375"/>
      <c r="BK4" s="375"/>
      <c r="BL4" s="385"/>
      <c r="BM4" s="376" t="s">
        <v>177</v>
      </c>
      <c r="BN4" s="376"/>
      <c r="BO4" s="376"/>
      <c r="BP4" s="376"/>
      <c r="BQ4" s="390"/>
      <c r="BR4" s="375" t="s">
        <v>178</v>
      </c>
      <c r="BS4" s="375"/>
      <c r="BT4" s="375"/>
      <c r="BU4" s="375"/>
      <c r="BV4" s="385"/>
      <c r="BW4" s="376" t="s">
        <v>179</v>
      </c>
      <c r="BX4" s="376"/>
      <c r="BY4" s="376"/>
      <c r="BZ4" s="376"/>
      <c r="CA4" s="390"/>
      <c r="CB4" s="375" t="s">
        <v>180</v>
      </c>
      <c r="CC4" s="375"/>
      <c r="CD4" s="375"/>
      <c r="CE4" s="375"/>
      <c r="CF4" s="385"/>
      <c r="CG4" s="376" t="s">
        <v>181</v>
      </c>
      <c r="CH4" s="376"/>
      <c r="CI4" s="376"/>
      <c r="CJ4" s="376"/>
      <c r="CK4" s="390"/>
      <c r="CL4" s="372" t="s">
        <v>198</v>
      </c>
      <c r="CM4" s="373"/>
      <c r="CN4" s="373"/>
      <c r="CO4" s="373"/>
      <c r="CP4" s="374"/>
      <c r="CQ4" s="372" t="s">
        <v>197</v>
      </c>
      <c r="CR4" s="373"/>
      <c r="CS4" s="373"/>
      <c r="CT4" s="373"/>
      <c r="CU4" s="374"/>
      <c r="CV4" s="375" t="s">
        <v>199</v>
      </c>
      <c r="CW4" s="375"/>
      <c r="CX4" s="375"/>
      <c r="CY4" s="375"/>
      <c r="CZ4" s="375"/>
      <c r="DA4" s="376" t="s">
        <v>200</v>
      </c>
      <c r="DB4" s="376"/>
      <c r="DC4" s="376"/>
      <c r="DD4" s="376"/>
      <c r="DE4" s="376"/>
      <c r="DF4" s="375" t="s">
        <v>201</v>
      </c>
      <c r="DG4" s="375"/>
      <c r="DH4" s="375"/>
      <c r="DI4" s="375"/>
      <c r="DJ4" s="375"/>
      <c r="DK4" s="376" t="s">
        <v>202</v>
      </c>
      <c r="DL4" s="376"/>
      <c r="DM4" s="376"/>
      <c r="DN4" s="376"/>
      <c r="DO4" s="376"/>
      <c r="DP4" s="375" t="s">
        <v>203</v>
      </c>
      <c r="DQ4" s="375"/>
      <c r="DR4" s="375"/>
      <c r="DS4" s="375"/>
      <c r="DT4" s="375"/>
      <c r="DU4" s="376" t="s">
        <v>204</v>
      </c>
      <c r="DV4" s="376"/>
      <c r="DW4" s="376"/>
      <c r="DX4" s="376"/>
      <c r="DY4" s="376"/>
      <c r="DZ4" s="375" t="s">
        <v>205</v>
      </c>
      <c r="EA4" s="375"/>
      <c r="EB4" s="375"/>
      <c r="EC4" s="375"/>
      <c r="ED4" s="375"/>
      <c r="EE4" s="376" t="s">
        <v>206</v>
      </c>
      <c r="EF4" s="376"/>
      <c r="EG4" s="376"/>
      <c r="EH4" s="376"/>
      <c r="EI4" s="376"/>
      <c r="EJ4" s="375" t="s">
        <v>207</v>
      </c>
      <c r="EK4" s="375"/>
      <c r="EL4" s="375"/>
      <c r="EM4" s="375"/>
      <c r="EN4" s="375"/>
      <c r="EO4" s="376" t="s">
        <v>208</v>
      </c>
      <c r="EP4" s="376"/>
      <c r="EQ4" s="376"/>
      <c r="ER4" s="376"/>
      <c r="ES4" s="376"/>
      <c r="ET4" s="375" t="s">
        <v>209</v>
      </c>
      <c r="EU4" s="375"/>
      <c r="EV4" s="375"/>
      <c r="EW4" s="375"/>
      <c r="EX4" s="375"/>
      <c r="EY4" s="376" t="s">
        <v>210</v>
      </c>
      <c r="EZ4" s="376"/>
      <c r="FA4" s="376"/>
      <c r="FB4" s="376"/>
      <c r="FC4" s="376"/>
      <c r="FD4" s="386" t="s">
        <v>211</v>
      </c>
      <c r="FE4" s="386"/>
      <c r="FF4" s="386"/>
      <c r="FG4" s="386"/>
      <c r="FH4" s="386"/>
      <c r="FI4" s="375" t="s">
        <v>192</v>
      </c>
      <c r="FJ4" s="375"/>
      <c r="FK4" s="375"/>
      <c r="FL4" s="375"/>
      <c r="FM4" s="375"/>
      <c r="FN4" s="376" t="s">
        <v>212</v>
      </c>
      <c r="FO4" s="376"/>
      <c r="FP4" s="376"/>
      <c r="FQ4" s="376"/>
      <c r="FR4" s="376"/>
      <c r="FS4" s="375" t="s">
        <v>213</v>
      </c>
      <c r="FT4" s="375"/>
      <c r="FU4" s="375"/>
      <c r="FV4" s="375"/>
      <c r="FW4" s="375"/>
      <c r="FX4" s="376" t="s">
        <v>214</v>
      </c>
      <c r="FY4" s="376"/>
      <c r="FZ4" s="376"/>
      <c r="GA4" s="376"/>
      <c r="GB4" s="376"/>
      <c r="GC4" s="375" t="s">
        <v>215</v>
      </c>
      <c r="GD4" s="375"/>
      <c r="GE4" s="375"/>
      <c r="GF4" s="375"/>
      <c r="GG4" s="375"/>
      <c r="GH4" s="376" t="s">
        <v>216</v>
      </c>
      <c r="GI4" s="376"/>
      <c r="GJ4" s="376"/>
      <c r="GK4" s="376"/>
      <c r="GL4" s="376"/>
      <c r="GM4" s="375" t="s">
        <v>217</v>
      </c>
      <c r="GN4" s="375"/>
      <c r="GO4" s="375"/>
      <c r="GP4" s="375"/>
      <c r="GQ4" s="375"/>
      <c r="GR4" s="376" t="s">
        <v>218</v>
      </c>
      <c r="GS4" s="376"/>
      <c r="GT4" s="376"/>
      <c r="GU4" s="376"/>
      <c r="GV4" s="376"/>
      <c r="GW4" s="375" t="s">
        <v>219</v>
      </c>
      <c r="GX4" s="375"/>
      <c r="GY4" s="375"/>
      <c r="GZ4" s="375"/>
      <c r="HA4" s="375"/>
      <c r="HB4" s="376" t="s">
        <v>220</v>
      </c>
      <c r="HC4" s="376"/>
      <c r="HD4" s="376"/>
      <c r="HE4" s="376"/>
      <c r="HF4" s="383"/>
    </row>
    <row r="5" spans="1:214" ht="12.6" customHeight="1" thickBot="1" x14ac:dyDescent="0.3">
      <c r="A5" s="407"/>
      <c r="B5" s="397"/>
      <c r="C5" s="147" t="s">
        <v>69</v>
      </c>
      <c r="D5" s="117" t="s">
        <v>90</v>
      </c>
      <c r="E5" s="30" t="s">
        <v>0</v>
      </c>
      <c r="F5" s="25" t="s">
        <v>1</v>
      </c>
      <c r="G5" s="25" t="s">
        <v>2</v>
      </c>
      <c r="H5" s="25" t="s">
        <v>3</v>
      </c>
      <c r="I5" s="26" t="s">
        <v>4</v>
      </c>
      <c r="J5" s="27" t="s">
        <v>0</v>
      </c>
      <c r="K5" s="28" t="s">
        <v>1</v>
      </c>
      <c r="L5" s="28" t="s">
        <v>2</v>
      </c>
      <c r="M5" s="28" t="s">
        <v>3</v>
      </c>
      <c r="N5" s="29" t="s">
        <v>4</v>
      </c>
      <c r="O5" s="30" t="s">
        <v>0</v>
      </c>
      <c r="P5" s="25" t="s">
        <v>1</v>
      </c>
      <c r="Q5" s="25" t="s">
        <v>2</v>
      </c>
      <c r="R5" s="25" t="s">
        <v>3</v>
      </c>
      <c r="S5" s="31" t="s">
        <v>4</v>
      </c>
      <c r="T5" s="32" t="s">
        <v>0</v>
      </c>
      <c r="U5" s="28" t="s">
        <v>1</v>
      </c>
      <c r="V5" s="28" t="s">
        <v>2</v>
      </c>
      <c r="W5" s="28" t="s">
        <v>3</v>
      </c>
      <c r="X5" s="29" t="s">
        <v>4</v>
      </c>
      <c r="Y5" s="30" t="s">
        <v>0</v>
      </c>
      <c r="Z5" s="25" t="s">
        <v>1</v>
      </c>
      <c r="AA5" s="25" t="s">
        <v>2</v>
      </c>
      <c r="AB5" s="25" t="s">
        <v>3</v>
      </c>
      <c r="AC5" s="31" t="s">
        <v>4</v>
      </c>
      <c r="AD5" s="32" t="s">
        <v>0</v>
      </c>
      <c r="AE5" s="28" t="s">
        <v>1</v>
      </c>
      <c r="AF5" s="28" t="s">
        <v>2</v>
      </c>
      <c r="AG5" s="28" t="s">
        <v>3</v>
      </c>
      <c r="AH5" s="29" t="s">
        <v>4</v>
      </c>
      <c r="AI5" s="30" t="s">
        <v>0</v>
      </c>
      <c r="AJ5" s="25" t="s">
        <v>1</v>
      </c>
      <c r="AK5" s="25" t="s">
        <v>2</v>
      </c>
      <c r="AL5" s="25" t="s">
        <v>3</v>
      </c>
      <c r="AM5" s="31" t="s">
        <v>4</v>
      </c>
      <c r="AN5" s="32" t="s">
        <v>0</v>
      </c>
      <c r="AO5" s="28" t="s">
        <v>1</v>
      </c>
      <c r="AP5" s="28" t="s">
        <v>2</v>
      </c>
      <c r="AQ5" s="28" t="s">
        <v>3</v>
      </c>
      <c r="AR5" s="29" t="s">
        <v>4</v>
      </c>
      <c r="AS5" s="30" t="s">
        <v>0</v>
      </c>
      <c r="AT5" s="25" t="s">
        <v>1</v>
      </c>
      <c r="AU5" s="25" t="s">
        <v>2</v>
      </c>
      <c r="AV5" s="25" t="s">
        <v>3</v>
      </c>
      <c r="AW5" s="31" t="s">
        <v>4</v>
      </c>
      <c r="AX5" s="32" t="s">
        <v>0</v>
      </c>
      <c r="AY5" s="28" t="s">
        <v>1</v>
      </c>
      <c r="AZ5" s="28" t="s">
        <v>2</v>
      </c>
      <c r="BA5" s="28" t="s">
        <v>3</v>
      </c>
      <c r="BB5" s="29" t="s">
        <v>4</v>
      </c>
      <c r="BC5" s="30" t="s">
        <v>0</v>
      </c>
      <c r="BD5" s="25" t="s">
        <v>1</v>
      </c>
      <c r="BE5" s="25" t="s">
        <v>2</v>
      </c>
      <c r="BF5" s="25" t="s">
        <v>3</v>
      </c>
      <c r="BG5" s="31" t="s">
        <v>4</v>
      </c>
      <c r="BH5" s="32" t="s">
        <v>0</v>
      </c>
      <c r="BI5" s="28" t="s">
        <v>1</v>
      </c>
      <c r="BJ5" s="28" t="s">
        <v>2</v>
      </c>
      <c r="BK5" s="28" t="s">
        <v>3</v>
      </c>
      <c r="BL5" s="29" t="s">
        <v>4</v>
      </c>
      <c r="BM5" s="30" t="s">
        <v>0</v>
      </c>
      <c r="BN5" s="25" t="s">
        <v>1</v>
      </c>
      <c r="BO5" s="25" t="s">
        <v>2</v>
      </c>
      <c r="BP5" s="25" t="s">
        <v>3</v>
      </c>
      <c r="BQ5" s="31" t="s">
        <v>4</v>
      </c>
      <c r="BR5" s="32" t="s">
        <v>0</v>
      </c>
      <c r="BS5" s="28" t="s">
        <v>1</v>
      </c>
      <c r="BT5" s="28" t="s">
        <v>2</v>
      </c>
      <c r="BU5" s="28" t="s">
        <v>3</v>
      </c>
      <c r="BV5" s="29" t="s">
        <v>4</v>
      </c>
      <c r="BW5" s="30" t="s">
        <v>0</v>
      </c>
      <c r="BX5" s="25" t="s">
        <v>1</v>
      </c>
      <c r="BY5" s="25" t="s">
        <v>2</v>
      </c>
      <c r="BZ5" s="25" t="s">
        <v>3</v>
      </c>
      <c r="CA5" s="31" t="s">
        <v>4</v>
      </c>
      <c r="CB5" s="32" t="s">
        <v>0</v>
      </c>
      <c r="CC5" s="28" t="s">
        <v>1</v>
      </c>
      <c r="CD5" s="28" t="s">
        <v>2</v>
      </c>
      <c r="CE5" s="28" t="s">
        <v>3</v>
      </c>
      <c r="CF5" s="29" t="s">
        <v>4</v>
      </c>
      <c r="CG5" s="30" t="s">
        <v>0</v>
      </c>
      <c r="CH5" s="25" t="s">
        <v>1</v>
      </c>
      <c r="CI5" s="25" t="s">
        <v>2</v>
      </c>
      <c r="CJ5" s="25" t="s">
        <v>3</v>
      </c>
      <c r="CK5" s="31" t="s">
        <v>4</v>
      </c>
      <c r="CL5" s="33" t="s">
        <v>0</v>
      </c>
      <c r="CM5" s="34" t="s">
        <v>1</v>
      </c>
      <c r="CN5" s="34" t="s">
        <v>2</v>
      </c>
      <c r="CO5" s="34" t="s">
        <v>3</v>
      </c>
      <c r="CP5" s="35" t="s">
        <v>4</v>
      </c>
      <c r="CQ5" s="33" t="s">
        <v>0</v>
      </c>
      <c r="CR5" s="34" t="s">
        <v>1</v>
      </c>
      <c r="CS5" s="34" t="s">
        <v>2</v>
      </c>
      <c r="CT5" s="34" t="s">
        <v>3</v>
      </c>
      <c r="CU5" s="35" t="s">
        <v>4</v>
      </c>
      <c r="CV5" s="32" t="s">
        <v>0</v>
      </c>
      <c r="CW5" s="28" t="s">
        <v>1</v>
      </c>
      <c r="CX5" s="28" t="s">
        <v>2</v>
      </c>
      <c r="CY5" s="28" t="s">
        <v>3</v>
      </c>
      <c r="CZ5" s="29" t="s">
        <v>4</v>
      </c>
      <c r="DA5" s="30" t="s">
        <v>0</v>
      </c>
      <c r="DB5" s="25" t="s">
        <v>1</v>
      </c>
      <c r="DC5" s="25" t="s">
        <v>2</v>
      </c>
      <c r="DD5" s="25" t="s">
        <v>3</v>
      </c>
      <c r="DE5" s="31" t="s">
        <v>4</v>
      </c>
      <c r="DF5" s="32" t="s">
        <v>0</v>
      </c>
      <c r="DG5" s="28" t="s">
        <v>1</v>
      </c>
      <c r="DH5" s="28" t="s">
        <v>2</v>
      </c>
      <c r="DI5" s="28" t="s">
        <v>3</v>
      </c>
      <c r="DJ5" s="29" t="s">
        <v>4</v>
      </c>
      <c r="DK5" s="30" t="s">
        <v>0</v>
      </c>
      <c r="DL5" s="25" t="s">
        <v>1</v>
      </c>
      <c r="DM5" s="25" t="s">
        <v>2</v>
      </c>
      <c r="DN5" s="25" t="s">
        <v>3</v>
      </c>
      <c r="DO5" s="31" t="s">
        <v>4</v>
      </c>
      <c r="DP5" s="32" t="s">
        <v>0</v>
      </c>
      <c r="DQ5" s="28" t="s">
        <v>1</v>
      </c>
      <c r="DR5" s="28" t="s">
        <v>2</v>
      </c>
      <c r="DS5" s="28" t="s">
        <v>3</v>
      </c>
      <c r="DT5" s="29" t="s">
        <v>4</v>
      </c>
      <c r="DU5" s="30" t="s">
        <v>0</v>
      </c>
      <c r="DV5" s="25" t="s">
        <v>1</v>
      </c>
      <c r="DW5" s="25" t="s">
        <v>2</v>
      </c>
      <c r="DX5" s="25" t="s">
        <v>3</v>
      </c>
      <c r="DY5" s="31" t="s">
        <v>4</v>
      </c>
      <c r="DZ5" s="32" t="s">
        <v>0</v>
      </c>
      <c r="EA5" s="28" t="s">
        <v>1</v>
      </c>
      <c r="EB5" s="28" t="s">
        <v>2</v>
      </c>
      <c r="EC5" s="28" t="s">
        <v>3</v>
      </c>
      <c r="ED5" s="29" t="s">
        <v>4</v>
      </c>
      <c r="EE5" s="30" t="s">
        <v>0</v>
      </c>
      <c r="EF5" s="25" t="s">
        <v>1</v>
      </c>
      <c r="EG5" s="25" t="s">
        <v>2</v>
      </c>
      <c r="EH5" s="25" t="s">
        <v>3</v>
      </c>
      <c r="EI5" s="31" t="s">
        <v>4</v>
      </c>
      <c r="EJ5" s="32" t="s">
        <v>0</v>
      </c>
      <c r="EK5" s="28" t="s">
        <v>1</v>
      </c>
      <c r="EL5" s="28" t="s">
        <v>2</v>
      </c>
      <c r="EM5" s="28" t="s">
        <v>3</v>
      </c>
      <c r="EN5" s="29" t="s">
        <v>4</v>
      </c>
      <c r="EO5" s="30" t="s">
        <v>0</v>
      </c>
      <c r="EP5" s="25" t="s">
        <v>1</v>
      </c>
      <c r="EQ5" s="25" t="s">
        <v>2</v>
      </c>
      <c r="ER5" s="25" t="s">
        <v>3</v>
      </c>
      <c r="ES5" s="31" t="s">
        <v>4</v>
      </c>
      <c r="ET5" s="32" t="s">
        <v>0</v>
      </c>
      <c r="EU5" s="28" t="s">
        <v>1</v>
      </c>
      <c r="EV5" s="28" t="s">
        <v>2</v>
      </c>
      <c r="EW5" s="28" t="s">
        <v>3</v>
      </c>
      <c r="EX5" s="29" t="s">
        <v>4</v>
      </c>
      <c r="EY5" s="30" t="s">
        <v>0</v>
      </c>
      <c r="EZ5" s="25" t="s">
        <v>1</v>
      </c>
      <c r="FA5" s="25" t="s">
        <v>2</v>
      </c>
      <c r="FB5" s="25" t="s">
        <v>3</v>
      </c>
      <c r="FC5" s="31" t="s">
        <v>4</v>
      </c>
      <c r="FD5" s="33" t="s">
        <v>0</v>
      </c>
      <c r="FE5" s="34" t="s">
        <v>1</v>
      </c>
      <c r="FF5" s="34" t="s">
        <v>2</v>
      </c>
      <c r="FG5" s="34" t="s">
        <v>3</v>
      </c>
      <c r="FH5" s="35" t="s">
        <v>4</v>
      </c>
      <c r="FI5" s="32" t="s">
        <v>0</v>
      </c>
      <c r="FJ5" s="28" t="s">
        <v>1</v>
      </c>
      <c r="FK5" s="28" t="s">
        <v>2</v>
      </c>
      <c r="FL5" s="28" t="s">
        <v>3</v>
      </c>
      <c r="FM5" s="29" t="s">
        <v>4</v>
      </c>
      <c r="FN5" s="30" t="s">
        <v>0</v>
      </c>
      <c r="FO5" s="25" t="s">
        <v>1</v>
      </c>
      <c r="FP5" s="25" t="s">
        <v>2</v>
      </c>
      <c r="FQ5" s="25" t="s">
        <v>3</v>
      </c>
      <c r="FR5" s="31" t="s">
        <v>4</v>
      </c>
      <c r="FS5" s="32" t="s">
        <v>0</v>
      </c>
      <c r="FT5" s="28" t="s">
        <v>1</v>
      </c>
      <c r="FU5" s="28" t="s">
        <v>2</v>
      </c>
      <c r="FV5" s="28" t="s">
        <v>3</v>
      </c>
      <c r="FW5" s="29" t="s">
        <v>4</v>
      </c>
      <c r="FX5" s="30" t="s">
        <v>0</v>
      </c>
      <c r="FY5" s="25" t="s">
        <v>1</v>
      </c>
      <c r="FZ5" s="25" t="s">
        <v>2</v>
      </c>
      <c r="GA5" s="25" t="s">
        <v>3</v>
      </c>
      <c r="GB5" s="31" t="s">
        <v>4</v>
      </c>
      <c r="GC5" s="32" t="s">
        <v>0</v>
      </c>
      <c r="GD5" s="28" t="s">
        <v>1</v>
      </c>
      <c r="GE5" s="28" t="s">
        <v>2</v>
      </c>
      <c r="GF5" s="28" t="s">
        <v>3</v>
      </c>
      <c r="GG5" s="29" t="s">
        <v>4</v>
      </c>
      <c r="GH5" s="30" t="s">
        <v>0</v>
      </c>
      <c r="GI5" s="25" t="s">
        <v>1</v>
      </c>
      <c r="GJ5" s="25" t="s">
        <v>2</v>
      </c>
      <c r="GK5" s="25" t="s">
        <v>3</v>
      </c>
      <c r="GL5" s="31" t="s">
        <v>4</v>
      </c>
      <c r="GM5" s="32" t="s">
        <v>0</v>
      </c>
      <c r="GN5" s="28" t="s">
        <v>1</v>
      </c>
      <c r="GO5" s="28" t="s">
        <v>2</v>
      </c>
      <c r="GP5" s="28" t="s">
        <v>3</v>
      </c>
      <c r="GQ5" s="29" t="s">
        <v>4</v>
      </c>
      <c r="GR5" s="30" t="s">
        <v>0</v>
      </c>
      <c r="GS5" s="25" t="s">
        <v>1</v>
      </c>
      <c r="GT5" s="25" t="s">
        <v>2</v>
      </c>
      <c r="GU5" s="25" t="s">
        <v>3</v>
      </c>
      <c r="GV5" s="31" t="s">
        <v>4</v>
      </c>
      <c r="GW5" s="32" t="s">
        <v>0</v>
      </c>
      <c r="GX5" s="28" t="s">
        <v>1</v>
      </c>
      <c r="GY5" s="28" t="s">
        <v>2</v>
      </c>
      <c r="GZ5" s="28" t="s">
        <v>3</v>
      </c>
      <c r="HA5" s="29" t="s">
        <v>4</v>
      </c>
      <c r="HB5" s="30" t="s">
        <v>0</v>
      </c>
      <c r="HC5" s="25" t="s">
        <v>1</v>
      </c>
      <c r="HD5" s="25" t="s">
        <v>2</v>
      </c>
      <c r="HE5" s="25" t="s">
        <v>3</v>
      </c>
      <c r="HF5" s="36" t="s">
        <v>4</v>
      </c>
    </row>
    <row r="6" spans="1:214" ht="12.6" customHeight="1" x14ac:dyDescent="0.3">
      <c r="A6" s="407"/>
      <c r="B6" s="400" t="s">
        <v>54</v>
      </c>
      <c r="C6" s="402" t="s">
        <v>66</v>
      </c>
      <c r="D6" s="118"/>
      <c r="E6" s="50"/>
      <c r="F6" s="50"/>
      <c r="G6" s="50"/>
      <c r="H6" s="50"/>
      <c r="I6" s="51"/>
      <c r="J6" s="50"/>
      <c r="K6" s="50"/>
      <c r="L6" s="50"/>
      <c r="M6" s="50"/>
      <c r="N6" s="51"/>
      <c r="O6" s="50"/>
      <c r="P6" s="50"/>
      <c r="Q6" s="50"/>
      <c r="R6" s="50"/>
      <c r="S6" s="51"/>
      <c r="T6" s="50"/>
      <c r="U6" s="50"/>
      <c r="V6" s="50"/>
      <c r="W6" s="50"/>
      <c r="X6" s="51"/>
      <c r="Y6" s="50"/>
      <c r="Z6" s="50"/>
      <c r="AA6" s="50"/>
      <c r="AB6" s="50"/>
      <c r="AC6" s="51"/>
      <c r="AD6" s="50"/>
      <c r="AE6" s="50"/>
      <c r="AF6" s="50"/>
      <c r="AG6" s="50"/>
      <c r="AH6" s="51"/>
      <c r="AI6" s="50"/>
      <c r="AJ6" s="50"/>
      <c r="AK6" s="50"/>
      <c r="AL6" s="50"/>
      <c r="AM6" s="51"/>
      <c r="AN6" s="50"/>
      <c r="AO6" s="50"/>
      <c r="AP6" s="50"/>
      <c r="AQ6" s="50"/>
      <c r="AR6" s="51"/>
      <c r="AS6" s="50"/>
      <c r="AT6" s="50"/>
      <c r="AU6" s="50"/>
      <c r="AV6" s="50"/>
      <c r="AW6" s="51"/>
      <c r="AX6" s="50"/>
      <c r="AY6" s="50"/>
      <c r="AZ6" s="50"/>
      <c r="BA6" s="50"/>
      <c r="BB6" s="51"/>
      <c r="BC6" s="50"/>
      <c r="BD6" s="50"/>
      <c r="BE6" s="50"/>
      <c r="BF6" s="50"/>
      <c r="BG6" s="51"/>
      <c r="BH6" s="50"/>
      <c r="BI6" s="50"/>
      <c r="BJ6" s="50"/>
      <c r="BK6" s="50"/>
      <c r="BL6" s="51"/>
      <c r="BM6" s="50"/>
      <c r="BN6" s="50"/>
      <c r="BO6" s="50"/>
      <c r="BP6" s="50"/>
      <c r="BQ6" s="51"/>
      <c r="BR6" s="50"/>
      <c r="BS6" s="50"/>
      <c r="BT6" s="50"/>
      <c r="BU6" s="50"/>
      <c r="BV6" s="51"/>
      <c r="BW6" s="50"/>
      <c r="BX6" s="50"/>
      <c r="BY6" s="50"/>
      <c r="BZ6" s="50"/>
      <c r="CA6" s="51"/>
      <c r="CB6" s="50"/>
      <c r="CC6" s="50"/>
      <c r="CD6" s="50"/>
      <c r="CE6" s="50"/>
      <c r="CF6" s="51"/>
      <c r="CG6" s="50"/>
      <c r="CH6" s="50"/>
      <c r="CI6" s="50"/>
      <c r="CJ6" s="50"/>
      <c r="CK6" s="51"/>
      <c r="CL6" s="52"/>
      <c r="CM6" s="52"/>
      <c r="CN6" s="52"/>
      <c r="CO6" s="52"/>
      <c r="CP6" s="53"/>
      <c r="CQ6" s="52"/>
      <c r="CR6" s="52"/>
      <c r="CS6" s="52"/>
      <c r="CT6" s="52"/>
      <c r="CU6" s="53"/>
      <c r="CV6" s="50"/>
      <c r="CW6" s="50"/>
      <c r="CX6" s="50"/>
      <c r="CY6" s="50"/>
      <c r="CZ6" s="51"/>
      <c r="DA6" s="50"/>
      <c r="DB6" s="50"/>
      <c r="DC6" s="50"/>
      <c r="DD6" s="50"/>
      <c r="DE6" s="51"/>
      <c r="DF6" s="50"/>
      <c r="DG6" s="50"/>
      <c r="DH6" s="50"/>
      <c r="DI6" s="50"/>
      <c r="DJ6" s="51"/>
      <c r="DK6" s="50"/>
      <c r="DL6" s="348">
        <f>IF(OR($C$6="Tue Grp",$C$6="Tue Grp AND Fri Grp"),8,0)</f>
        <v>0</v>
      </c>
      <c r="DM6" s="50"/>
      <c r="DN6" s="50"/>
      <c r="DO6" s="348">
        <f>IF(OR($C$6="Fri Grp",$C$6="Tue Grp AND Fri Grp"),8,0)</f>
        <v>0</v>
      </c>
      <c r="DP6" s="50"/>
      <c r="DQ6" s="348">
        <f>IF(OR($C$6="Tue Grp",$C$6="Tue Grp AND Fri Grp"),8,0)</f>
        <v>0</v>
      </c>
      <c r="DR6" s="50"/>
      <c r="DS6" s="50"/>
      <c r="DT6" s="348">
        <f>IF(OR($C$6="Fri Grp",$C$6="Tue Grp AND Fri Grp"),8,0)</f>
        <v>0</v>
      </c>
      <c r="DU6" s="50"/>
      <c r="DV6" s="50"/>
      <c r="DW6" s="50"/>
      <c r="DX6" s="50"/>
      <c r="DY6" s="51"/>
      <c r="DZ6" s="50"/>
      <c r="EA6" s="50"/>
      <c r="EB6" s="50"/>
      <c r="EC6" s="50"/>
      <c r="ED6" s="51"/>
      <c r="EE6" s="50"/>
      <c r="EF6" s="50"/>
      <c r="EG6" s="50"/>
      <c r="EH6" s="50"/>
      <c r="EI6" s="348">
        <f>IF(OR($C$6="Fri Grp",$C$6="Tue Grp AND Fri Grp"),8,0)</f>
        <v>0</v>
      </c>
      <c r="EJ6" s="50"/>
      <c r="EK6" s="348">
        <f>IF(OR($C$6="Tue Grp",$C$6="Tue Grp AND Fri Grp"),8,0)</f>
        <v>0</v>
      </c>
      <c r="EL6" s="50"/>
      <c r="EM6" s="50"/>
      <c r="EN6" s="348">
        <f>IF(OR($C$6="Fri Grp",$C$6="Tue Grp AND Fri Grp"),8,0)</f>
        <v>0</v>
      </c>
      <c r="EO6" s="50"/>
      <c r="EP6" s="348">
        <f>IF(OR($C$6="Tue Grp",$C$6="Tue Grp AND Fri Grp"),8,0)</f>
        <v>0</v>
      </c>
      <c r="EQ6" s="50"/>
      <c r="ER6" s="50"/>
      <c r="ES6" s="51"/>
      <c r="ET6" s="50"/>
      <c r="EU6" s="50"/>
      <c r="EV6" s="50"/>
      <c r="EW6" s="50"/>
      <c r="EX6" s="51"/>
      <c r="EY6" s="50"/>
      <c r="EZ6" s="50"/>
      <c r="FA6" s="50"/>
      <c r="FB6" s="50"/>
      <c r="FC6" s="51"/>
      <c r="FD6" s="54"/>
      <c r="FE6" s="54"/>
      <c r="FF6" s="54"/>
      <c r="FG6" s="54"/>
      <c r="FH6" s="55"/>
      <c r="FI6" s="50"/>
      <c r="FJ6" s="348">
        <f>IF(OR($C$6="Tue Grp",$C$6="Tue Grp AND Fri Grp"),8,0)</f>
        <v>0</v>
      </c>
      <c r="FK6" s="50"/>
      <c r="FL6" s="50"/>
      <c r="FM6" s="348">
        <f>IF(OR($C$6="Fri Grp",$C$6="Tue Grp AND Fri Grp"),8,0)</f>
        <v>0</v>
      </c>
      <c r="FN6" s="50"/>
      <c r="FO6" s="348">
        <f>IF(OR($C$6="Tue Grp",$C$6="Tue Grp AND Fri Grp"),8,0)</f>
        <v>0</v>
      </c>
      <c r="FP6" s="50"/>
      <c r="FQ6" s="50"/>
      <c r="FR6" s="348">
        <f>IF(OR($C$6="Fri Grp",$C$6="Tue Grp AND Fri Grp"),8,0)</f>
        <v>0</v>
      </c>
      <c r="FS6" s="50"/>
      <c r="FT6" s="50"/>
      <c r="FU6" s="50"/>
      <c r="FV6" s="50"/>
      <c r="FW6" s="51"/>
      <c r="FX6" s="50"/>
      <c r="FY6" s="50"/>
      <c r="FZ6" s="50"/>
      <c r="GA6" s="50"/>
      <c r="GB6" s="51"/>
      <c r="GC6" s="50"/>
      <c r="GD6" s="50"/>
      <c r="GE6" s="50"/>
      <c r="GF6" s="50"/>
      <c r="GG6" s="51"/>
      <c r="GH6" s="50"/>
      <c r="GI6" s="50"/>
      <c r="GJ6" s="50"/>
      <c r="GK6" s="50"/>
      <c r="GL6" s="51"/>
      <c r="GM6" s="50"/>
      <c r="GN6" s="50"/>
      <c r="GO6" s="50"/>
      <c r="GP6" s="50"/>
      <c r="GQ6" s="51"/>
      <c r="GR6" s="50"/>
      <c r="GS6" s="50"/>
      <c r="GT6" s="50"/>
      <c r="GU6" s="50"/>
      <c r="GV6" s="51"/>
      <c r="GW6" s="50"/>
      <c r="GX6" s="50"/>
      <c r="GY6" s="50"/>
      <c r="GZ6" s="50"/>
      <c r="HA6" s="51"/>
      <c r="HB6" s="50"/>
      <c r="HC6" s="50"/>
      <c r="HD6" s="50"/>
      <c r="HE6" s="50"/>
      <c r="HF6" s="56"/>
    </row>
    <row r="7" spans="1:214" ht="12.6" customHeight="1" thickBot="1" x14ac:dyDescent="0.35">
      <c r="A7" s="407"/>
      <c r="B7" s="401"/>
      <c r="C7" s="403"/>
      <c r="D7" s="119"/>
      <c r="E7" s="57"/>
      <c r="F7" s="57"/>
      <c r="G7" s="57"/>
      <c r="H7" s="57"/>
      <c r="I7" s="58"/>
      <c r="J7" s="57"/>
      <c r="K7" s="57"/>
      <c r="L7" s="57"/>
      <c r="M7" s="57"/>
      <c r="N7" s="58"/>
      <c r="O7" s="57"/>
      <c r="P7" s="57"/>
      <c r="Q7" s="57"/>
      <c r="R7" s="57"/>
      <c r="S7" s="58"/>
      <c r="T7" s="57"/>
      <c r="U7" s="57"/>
      <c r="V7" s="57"/>
      <c r="W7" s="57"/>
      <c r="X7" s="58"/>
      <c r="Y7" s="57"/>
      <c r="Z7" s="57"/>
      <c r="AA7" s="57"/>
      <c r="AB7" s="57"/>
      <c r="AC7" s="58"/>
      <c r="AD7" s="57"/>
      <c r="AE7" s="57"/>
      <c r="AF7" s="57"/>
      <c r="AG7" s="57"/>
      <c r="AH7" s="58"/>
      <c r="AI7" s="57"/>
      <c r="AJ7" s="57"/>
      <c r="AK7" s="57"/>
      <c r="AL7" s="57"/>
      <c r="AM7" s="58"/>
      <c r="AN7" s="57"/>
      <c r="AO7" s="57"/>
      <c r="AP7" s="57"/>
      <c r="AQ7" s="57"/>
      <c r="AR7" s="58"/>
      <c r="AS7" s="57"/>
      <c r="AT7" s="57"/>
      <c r="AU7" s="57"/>
      <c r="AV7" s="57"/>
      <c r="AW7" s="58"/>
      <c r="AX7" s="57"/>
      <c r="AY7" s="57"/>
      <c r="AZ7" s="57"/>
      <c r="BA7" s="57"/>
      <c r="BB7" s="58"/>
      <c r="BC7" s="57"/>
      <c r="BD7" s="57"/>
      <c r="BE7" s="57"/>
      <c r="BF7" s="57"/>
      <c r="BG7" s="58"/>
      <c r="BH7" s="57"/>
      <c r="BI7" s="57"/>
      <c r="BJ7" s="57"/>
      <c r="BK7" s="57"/>
      <c r="BL7" s="58"/>
      <c r="BM7" s="57"/>
      <c r="BN7" s="57"/>
      <c r="BO7" s="57"/>
      <c r="BP7" s="57"/>
      <c r="BQ7" s="58"/>
      <c r="BR7" s="57"/>
      <c r="BS7" s="57"/>
      <c r="BT7" s="57"/>
      <c r="BU7" s="57"/>
      <c r="BV7" s="58"/>
      <c r="BW7" s="57"/>
      <c r="BX7" s="57"/>
      <c r="BY7" s="57"/>
      <c r="BZ7" s="57"/>
      <c r="CA7" s="58"/>
      <c r="CB7" s="57"/>
      <c r="CC7" s="57"/>
      <c r="CD7" s="57"/>
      <c r="CE7" s="57"/>
      <c r="CF7" s="58"/>
      <c r="CG7" s="57"/>
      <c r="CH7" s="57"/>
      <c r="CI7" s="57"/>
      <c r="CJ7" s="57"/>
      <c r="CK7" s="58"/>
      <c r="CL7" s="59"/>
      <c r="CM7" s="59"/>
      <c r="CN7" s="59"/>
      <c r="CO7" s="59"/>
      <c r="CP7" s="60"/>
      <c r="CQ7" s="59"/>
      <c r="CR7" s="59"/>
      <c r="CS7" s="59"/>
      <c r="CT7" s="59"/>
      <c r="CU7" s="60"/>
      <c r="CV7" s="57"/>
      <c r="CW7" s="57"/>
      <c r="CX7" s="57"/>
      <c r="CY7" s="57"/>
      <c r="CZ7" s="58"/>
      <c r="DA7" s="57"/>
      <c r="DB7" s="57"/>
      <c r="DC7" s="57"/>
      <c r="DD7" s="57"/>
      <c r="DE7" s="58"/>
      <c r="DF7" s="57"/>
      <c r="DG7" s="57"/>
      <c r="DH7" s="57"/>
      <c r="DI7" s="57"/>
      <c r="DJ7" s="58"/>
      <c r="DK7" s="61"/>
      <c r="DL7" s="340"/>
      <c r="DM7" s="57"/>
      <c r="DN7" s="57"/>
      <c r="DO7" s="340"/>
      <c r="DP7" s="57"/>
      <c r="DQ7" s="340"/>
      <c r="DR7" s="57"/>
      <c r="DS7" s="57"/>
      <c r="DT7" s="340"/>
      <c r="DU7" s="57"/>
      <c r="DV7" s="57"/>
      <c r="DW7" s="57"/>
      <c r="DX7" s="57"/>
      <c r="DY7" s="58"/>
      <c r="DZ7" s="57"/>
      <c r="EA7" s="57"/>
      <c r="EB7" s="57"/>
      <c r="EC7" s="57"/>
      <c r="ED7" s="58"/>
      <c r="EE7" s="57"/>
      <c r="EF7" s="57"/>
      <c r="EG7" s="57"/>
      <c r="EH7" s="57"/>
      <c r="EI7" s="340"/>
      <c r="EJ7" s="57"/>
      <c r="EK7" s="340"/>
      <c r="EL7" s="57"/>
      <c r="EM7" s="57"/>
      <c r="EN7" s="340"/>
      <c r="EO7" s="57"/>
      <c r="EP7" s="340"/>
      <c r="EQ7" s="57"/>
      <c r="ER7" s="57"/>
      <c r="ES7" s="58"/>
      <c r="ET7" s="57"/>
      <c r="EU7" s="57"/>
      <c r="EV7" s="57"/>
      <c r="EW7" s="57"/>
      <c r="EX7" s="58"/>
      <c r="EY7" s="57"/>
      <c r="EZ7" s="57"/>
      <c r="FA7" s="57"/>
      <c r="FB7" s="57"/>
      <c r="FC7" s="58"/>
      <c r="FD7" s="62"/>
      <c r="FE7" s="62"/>
      <c r="FF7" s="62"/>
      <c r="FG7" s="62"/>
      <c r="FH7" s="63"/>
      <c r="FI7" s="57"/>
      <c r="FJ7" s="340"/>
      <c r="FK7" s="57"/>
      <c r="FL7" s="57"/>
      <c r="FM7" s="340"/>
      <c r="FN7" s="57"/>
      <c r="FO7" s="340"/>
      <c r="FP7" s="57"/>
      <c r="FQ7" s="57"/>
      <c r="FR7" s="340"/>
      <c r="FS7" s="57"/>
      <c r="FT7" s="57"/>
      <c r="FU7" s="57"/>
      <c r="FV7" s="57"/>
      <c r="FW7" s="58"/>
      <c r="FX7" s="57"/>
      <c r="FY7" s="57"/>
      <c r="FZ7" s="57"/>
      <c r="GA7" s="57"/>
      <c r="GB7" s="58"/>
      <c r="GC7" s="57"/>
      <c r="GD7" s="57"/>
      <c r="GE7" s="57"/>
      <c r="GF7" s="57"/>
      <c r="GG7" s="58"/>
      <c r="GH7" s="57"/>
      <c r="GI7" s="57"/>
      <c r="GJ7" s="57"/>
      <c r="GK7" s="57"/>
      <c r="GL7" s="58"/>
      <c r="GM7" s="57"/>
      <c r="GN7" s="57"/>
      <c r="GO7" s="57"/>
      <c r="GP7" s="57"/>
      <c r="GQ7" s="58"/>
      <c r="GR7" s="57"/>
      <c r="GS7" s="57"/>
      <c r="GT7" s="57"/>
      <c r="GU7" s="57"/>
      <c r="GV7" s="58"/>
      <c r="GW7" s="57"/>
      <c r="GX7" s="57"/>
      <c r="GY7" s="57"/>
      <c r="GZ7" s="57"/>
      <c r="HA7" s="58"/>
      <c r="HB7" s="57"/>
      <c r="HC7" s="57"/>
      <c r="HD7" s="57"/>
      <c r="HE7" s="57"/>
      <c r="HF7" s="64"/>
    </row>
    <row r="8" spans="1:214" ht="12.6" customHeight="1" x14ac:dyDescent="0.3">
      <c r="A8" s="407"/>
      <c r="B8" s="4" t="s">
        <v>55</v>
      </c>
      <c r="C8" s="5" t="s">
        <v>66</v>
      </c>
      <c r="D8" s="120"/>
      <c r="E8" s="65"/>
      <c r="F8" s="65"/>
      <c r="G8" s="129"/>
      <c r="H8" s="65"/>
      <c r="I8" s="65"/>
      <c r="J8" s="66"/>
      <c r="K8" s="65"/>
      <c r="L8" s="65"/>
      <c r="M8" s="65"/>
      <c r="N8" s="67"/>
      <c r="O8" s="65"/>
      <c r="P8" s="65"/>
      <c r="Q8" s="65"/>
      <c r="R8" s="65"/>
      <c r="S8" s="67"/>
      <c r="T8" s="65"/>
      <c r="U8" s="65"/>
      <c r="V8" s="65"/>
      <c r="W8" s="65"/>
      <c r="X8" s="65"/>
      <c r="Y8" s="339">
        <f>IF(OR($C$8="Mon Grp",$C$8="Mon Grp AND Thu Grp"),8,0)</f>
        <v>0</v>
      </c>
      <c r="Z8" s="65"/>
      <c r="AA8" s="65"/>
      <c r="AB8" s="339">
        <f>IF(OR($C$8="Thu Grp",$C$8="Mon Grp AND Thu Grp"),8,0)</f>
        <v>0</v>
      </c>
      <c r="AC8" s="65"/>
      <c r="AD8" s="339">
        <f>IF(OR($C$8="Mon Grp",$C$8="Mon Grp AND Thu Grp"),8,0)</f>
        <v>0</v>
      </c>
      <c r="AE8" s="65"/>
      <c r="AF8" s="65"/>
      <c r="AG8" s="339">
        <f>IF(OR($C$8="Thu Grp",$C$8="Mon Grp AND Thu Grp"),8,0)</f>
        <v>0</v>
      </c>
      <c r="AH8" s="65"/>
      <c r="AI8" s="339">
        <f>IF(OR($C$8="Mon Grp",$C$8="Mon Grp AND Thu Grp"),8,0)</f>
        <v>0</v>
      </c>
      <c r="AJ8" s="65"/>
      <c r="AK8" s="65"/>
      <c r="AL8" s="339">
        <f>IF(OR($C$8="Thu Grp",$C$8="Mon Grp AND Thu Grp"),8,0)</f>
        <v>0</v>
      </c>
      <c r="AM8" s="65"/>
      <c r="AN8" s="339">
        <f>IF(OR($C$8="Mon Grp",$C$8="Mon Grp AND Thu Grp"),8,0)</f>
        <v>0</v>
      </c>
      <c r="AO8" s="65"/>
      <c r="AP8" s="65"/>
      <c r="AQ8" s="339">
        <f>IF(OR($C$8="Thu Grp",$C$8="Mon Grp AND Thu Grp"),8,0)</f>
        <v>0</v>
      </c>
      <c r="AR8" s="65"/>
      <c r="AS8" s="339">
        <f>IF(OR($C$8="Mon Grp",$C$8="Mon Grp AND Thu Grp"),8,0)</f>
        <v>0</v>
      </c>
      <c r="AT8" s="65"/>
      <c r="AU8" s="65"/>
      <c r="AV8" s="339">
        <f>IF(OR($C$8="Thu Grp",$C$8="Mon Grp AND Thu Grp"),8,0)</f>
        <v>0</v>
      </c>
      <c r="AW8" s="65"/>
      <c r="AX8" s="339">
        <f>IF(OR($C$8="Mon Grp",$C$8="Mon Grp AND Thu Grp"),8,0)</f>
        <v>0</v>
      </c>
      <c r="AY8" s="65"/>
      <c r="AZ8" s="65"/>
      <c r="BA8" s="339">
        <f>IF(OR($C$8="Thu Grp",$C$8="Mon Grp AND Thu Grp"),8,0)</f>
        <v>0</v>
      </c>
      <c r="BB8" s="65"/>
      <c r="BC8" s="339">
        <f>IF(OR($C$8="Mon Grp",$C$8="Mon Grp AND Thu Grp"),8,0)</f>
        <v>0</v>
      </c>
      <c r="BD8" s="65"/>
      <c r="BE8" s="65"/>
      <c r="BF8" s="339">
        <f>IF(OR($C$8="Thu Grp",$C$8="Mon Grp AND Thu Grp"),8,0)</f>
        <v>0</v>
      </c>
      <c r="BG8" s="67"/>
      <c r="BH8" s="65"/>
      <c r="BI8" s="65"/>
      <c r="BJ8" s="65"/>
      <c r="BK8" s="65"/>
      <c r="BL8" s="65"/>
      <c r="BM8" s="339">
        <f>IF(OR($C$8="Mon Grp",$C$8="Mon Grp AND Thu Grp"),8,0)</f>
        <v>0</v>
      </c>
      <c r="BN8" s="65"/>
      <c r="BO8" s="65"/>
      <c r="BP8" s="339">
        <f>IF(OR($C$8="Thu Grp",$C$8="Mon Grp AND Thu Grp"),8,0)</f>
        <v>0</v>
      </c>
      <c r="BQ8" s="65"/>
      <c r="BR8" s="339">
        <f>IF(OR($C$8="Mon Grp",$C$8="Mon Grp AND Thu Grp"),8,0)</f>
        <v>0</v>
      </c>
      <c r="BS8" s="65"/>
      <c r="BT8" s="65"/>
      <c r="BU8" s="339">
        <f>IF(OR($C$8="Thu Grp",$C$8="Mon Grp AND Thu Grp"),8,0)</f>
        <v>0</v>
      </c>
      <c r="BV8" s="67"/>
      <c r="BW8" s="339">
        <f>IF(OR($C$8="Mon Grp",$C$8="Mon Grp AND Thu Grp"),8,0)</f>
        <v>0</v>
      </c>
      <c r="BX8" s="65"/>
      <c r="BY8" s="65"/>
      <c r="BZ8" s="339">
        <f>IF(OR($C$8="Thu Grp",$C$8="Mon Grp AND Thu Grp"),8,0)</f>
        <v>0</v>
      </c>
      <c r="CA8" s="67"/>
      <c r="CB8" s="65"/>
      <c r="CC8" s="65"/>
      <c r="CD8" s="65"/>
      <c r="CE8" s="65"/>
      <c r="CF8" s="67"/>
      <c r="CG8" s="65"/>
      <c r="CH8" s="65"/>
      <c r="CI8" s="65"/>
      <c r="CJ8" s="65"/>
      <c r="CK8" s="67"/>
      <c r="CL8" s="130"/>
      <c r="CM8" s="130"/>
      <c r="CN8" s="130"/>
      <c r="CO8" s="130"/>
      <c r="CP8" s="68"/>
      <c r="CQ8" s="130"/>
      <c r="CR8" s="130"/>
      <c r="CS8" s="130"/>
      <c r="CT8" s="130"/>
      <c r="CU8" s="68"/>
      <c r="CV8" s="65"/>
      <c r="CW8" s="65"/>
      <c r="CX8" s="65"/>
      <c r="CY8" s="65"/>
      <c r="CZ8" s="67"/>
      <c r="DA8" s="65"/>
      <c r="DB8" s="65"/>
      <c r="DC8" s="65"/>
      <c r="DD8" s="65"/>
      <c r="DE8" s="65"/>
      <c r="DF8" s="339">
        <f>IF(OR($C$9="Mon Grp",$C$9="Mon Grp AND Thu Grp"),8,0)</f>
        <v>0</v>
      </c>
      <c r="DG8" s="65"/>
      <c r="DH8" s="65"/>
      <c r="DI8" s="339">
        <f>IF(OR($C$9="Thu Grp",$C$9="Mon Grp AND Thu Grp"),8,0)</f>
        <v>0</v>
      </c>
      <c r="DJ8" s="65"/>
      <c r="DK8" s="339">
        <f>IF(OR($C$9="Mon Grp",$C$9="Mon Grp AND Thu Grp"),8,0)</f>
        <v>0</v>
      </c>
      <c r="DL8" s="65"/>
      <c r="DM8" s="65"/>
      <c r="DN8" s="339">
        <f>IF(OR($C$9="Thu Grp",$C$9="Mon Grp AND Thu Grp"),8,0)</f>
        <v>0</v>
      </c>
      <c r="DO8" s="65"/>
      <c r="DP8" s="339">
        <f>IF(OR($C$9="Mon Grp",$C$9="Mon Grp AND Thu Grp"),8,0)</f>
        <v>0</v>
      </c>
      <c r="DQ8" s="65"/>
      <c r="DR8" s="65"/>
      <c r="DS8" s="339">
        <f>IF(OR($C$9="Thu Grp",$C$9="Mon Grp AND Thu Grp"),8,0)</f>
        <v>0</v>
      </c>
      <c r="DT8" s="65"/>
      <c r="DU8" s="339">
        <f>IF(OR($C$9="Mon Grp",$C$9="Mon Grp AND Thu Grp"),8,0)</f>
        <v>0</v>
      </c>
      <c r="DV8" s="65"/>
      <c r="DW8" s="65"/>
      <c r="DX8" s="339">
        <f>IF(OR($C$9="Thu Grp",$C$9="Mon Grp AND Thu Grp"),8,0)</f>
        <v>0</v>
      </c>
      <c r="DY8" s="67"/>
      <c r="DZ8" s="65"/>
      <c r="EA8" s="65"/>
      <c r="EB8" s="65"/>
      <c r="EC8" s="65"/>
      <c r="ED8" s="67"/>
      <c r="EE8" s="339">
        <f>IF(OR($C$9="Mon Grp",$C$9="Mon Grp AND Thu Grp"),8,0)</f>
        <v>0</v>
      </c>
      <c r="EF8" s="65"/>
      <c r="EG8" s="65"/>
      <c r="EH8" s="339">
        <f>IF(OR($C$9="Thu Grp",$C$9="Mon Grp AND Thu Grp"),8,0)</f>
        <v>0</v>
      </c>
      <c r="EI8" s="67"/>
      <c r="EJ8" s="65"/>
      <c r="EK8" s="65"/>
      <c r="EL8" s="65"/>
      <c r="EM8" s="65"/>
      <c r="EN8" s="67"/>
      <c r="EO8" s="339">
        <f>IF(OR($C$9="Mon Grp",$C$9="Mon Grp AND Thu Grp"),8,0)</f>
        <v>0</v>
      </c>
      <c r="EP8" s="65"/>
      <c r="EQ8" s="65"/>
      <c r="ER8" s="339">
        <f>IF(OR($C$9="Thu Grp",$C$9="Mon Grp AND Thu Grp"),8,0)</f>
        <v>0</v>
      </c>
      <c r="ES8" s="67"/>
      <c r="ET8" s="65"/>
      <c r="EU8" s="65"/>
      <c r="EV8" s="65"/>
      <c r="EW8" s="65"/>
      <c r="EX8" s="67"/>
      <c r="EY8" s="65"/>
      <c r="EZ8" s="65"/>
      <c r="FA8" s="65"/>
      <c r="FB8" s="65"/>
      <c r="FC8" s="67"/>
      <c r="FD8" s="131"/>
      <c r="FE8" s="131"/>
      <c r="FF8" s="131"/>
      <c r="FG8" s="131"/>
      <c r="FH8" s="69"/>
      <c r="FI8" s="339">
        <f>IF(OR($C$9="Mon Grp",$C$9="Mon Grp AND Thu Grp"),8,0)</f>
        <v>0</v>
      </c>
      <c r="FJ8" s="65"/>
      <c r="FK8" s="65"/>
      <c r="FL8" s="339">
        <f>IF(OR($C$9="Thu Grp",$C$9="Mon Grp AND Thu Grp"),8,0)</f>
        <v>0</v>
      </c>
      <c r="FM8" s="67"/>
      <c r="FN8" s="339">
        <f>IF(OR($C$9="Mon Grp",$C$9="Mon Grp AND Thu Grp"),8,0)</f>
        <v>0</v>
      </c>
      <c r="FO8" s="65"/>
      <c r="FP8" s="65"/>
      <c r="FQ8" s="339">
        <f>IF(OR($C$9="Thu Grp",$C$9="Mon Grp AND Thu Grp"),8,0)</f>
        <v>0</v>
      </c>
      <c r="FR8" s="67"/>
      <c r="FS8" s="65"/>
      <c r="FT8" s="65"/>
      <c r="FU8" s="65"/>
      <c r="FV8" s="65"/>
      <c r="FW8" s="67"/>
      <c r="FX8" s="65"/>
      <c r="FY8" s="65"/>
      <c r="FZ8" s="65"/>
      <c r="GA8" s="65"/>
      <c r="GB8" s="67"/>
      <c r="GC8" s="65"/>
      <c r="GD8" s="65"/>
      <c r="GE8" s="65"/>
      <c r="GF8" s="65"/>
      <c r="GG8" s="67"/>
      <c r="GH8" s="65"/>
      <c r="GI8" s="65"/>
      <c r="GJ8" s="65"/>
      <c r="GK8" s="65"/>
      <c r="GL8" s="67"/>
      <c r="GM8" s="65"/>
      <c r="GN8" s="65"/>
      <c r="GO8" s="65"/>
      <c r="GP8" s="65"/>
      <c r="GQ8" s="67"/>
      <c r="GR8" s="65"/>
      <c r="GS8" s="65"/>
      <c r="GT8" s="65"/>
      <c r="GU8" s="65"/>
      <c r="GV8" s="67"/>
      <c r="GW8" s="65"/>
      <c r="GX8" s="65"/>
      <c r="GY8" s="65"/>
      <c r="GZ8" s="65"/>
      <c r="HA8" s="67"/>
      <c r="HB8" s="65"/>
      <c r="HC8" s="65"/>
      <c r="HD8" s="65"/>
      <c r="HE8" s="65"/>
      <c r="HF8" s="70"/>
    </row>
    <row r="9" spans="1:214" ht="12.6" customHeight="1" thickBot="1" x14ac:dyDescent="0.35">
      <c r="A9" s="407"/>
      <c r="B9" s="6" t="s">
        <v>56</v>
      </c>
      <c r="C9" s="7" t="s">
        <v>66</v>
      </c>
      <c r="D9" s="121"/>
      <c r="E9" s="71"/>
      <c r="F9" s="71"/>
      <c r="G9" s="72"/>
      <c r="H9" s="71"/>
      <c r="I9" s="71"/>
      <c r="J9" s="73"/>
      <c r="K9" s="71"/>
      <c r="L9" s="71"/>
      <c r="M9" s="71"/>
      <c r="N9" s="74"/>
      <c r="O9" s="71"/>
      <c r="P9" s="71"/>
      <c r="Q9" s="71"/>
      <c r="R9" s="75"/>
      <c r="S9" s="74"/>
      <c r="T9" s="71"/>
      <c r="U9" s="71"/>
      <c r="V9" s="71"/>
      <c r="W9" s="71"/>
      <c r="X9" s="75"/>
      <c r="Y9" s="340"/>
      <c r="Z9" s="75"/>
      <c r="AA9" s="71"/>
      <c r="AB9" s="340"/>
      <c r="AC9" s="71"/>
      <c r="AD9" s="340"/>
      <c r="AE9" s="71"/>
      <c r="AF9" s="71"/>
      <c r="AG9" s="340"/>
      <c r="AH9" s="71"/>
      <c r="AI9" s="340"/>
      <c r="AJ9" s="71"/>
      <c r="AK9" s="71"/>
      <c r="AL9" s="340"/>
      <c r="AM9" s="71"/>
      <c r="AN9" s="340"/>
      <c r="AO9" s="71"/>
      <c r="AP9" s="71"/>
      <c r="AQ9" s="340"/>
      <c r="AR9" s="71"/>
      <c r="AS9" s="340"/>
      <c r="AT9" s="71"/>
      <c r="AU9" s="71"/>
      <c r="AV9" s="340"/>
      <c r="AW9" s="71"/>
      <c r="AX9" s="340"/>
      <c r="AY9" s="71"/>
      <c r="AZ9" s="71"/>
      <c r="BA9" s="340"/>
      <c r="BB9" s="71"/>
      <c r="BC9" s="340"/>
      <c r="BD9" s="71"/>
      <c r="BE9" s="71"/>
      <c r="BF9" s="340"/>
      <c r="BG9" s="74"/>
      <c r="BH9" s="71"/>
      <c r="BI9" s="71"/>
      <c r="BJ9" s="71"/>
      <c r="BK9" s="71"/>
      <c r="BL9" s="71"/>
      <c r="BM9" s="340"/>
      <c r="BN9" s="71"/>
      <c r="BO9" s="71"/>
      <c r="BP9" s="340"/>
      <c r="BQ9" s="71"/>
      <c r="BR9" s="340"/>
      <c r="BS9" s="71"/>
      <c r="BT9" s="71"/>
      <c r="BU9" s="340"/>
      <c r="BV9" s="74"/>
      <c r="BW9" s="340"/>
      <c r="BX9" s="71"/>
      <c r="BY9" s="71"/>
      <c r="BZ9" s="340"/>
      <c r="CA9" s="74"/>
      <c r="CB9" s="71"/>
      <c r="CC9" s="71"/>
      <c r="CD9" s="71"/>
      <c r="CE9" s="71"/>
      <c r="CF9" s="74"/>
      <c r="CG9" s="71"/>
      <c r="CH9" s="71"/>
      <c r="CI9" s="71"/>
      <c r="CJ9" s="71"/>
      <c r="CK9" s="74"/>
      <c r="CL9" s="59"/>
      <c r="CM9" s="59"/>
      <c r="CN9" s="59"/>
      <c r="CO9" s="59"/>
      <c r="CP9" s="60"/>
      <c r="CQ9" s="59"/>
      <c r="CR9" s="59"/>
      <c r="CS9" s="59"/>
      <c r="CT9" s="59"/>
      <c r="CU9" s="60"/>
      <c r="CV9" s="71"/>
      <c r="CW9" s="71"/>
      <c r="CX9" s="71"/>
      <c r="CY9" s="71"/>
      <c r="CZ9" s="74"/>
      <c r="DA9" s="71"/>
      <c r="DB9" s="71"/>
      <c r="DC9" s="71"/>
      <c r="DD9" s="71"/>
      <c r="DE9" s="71"/>
      <c r="DF9" s="340"/>
      <c r="DG9" s="71"/>
      <c r="DH9" s="71"/>
      <c r="DI9" s="340"/>
      <c r="DJ9" s="71"/>
      <c r="DK9" s="340"/>
      <c r="DL9" s="71"/>
      <c r="DM9" s="71"/>
      <c r="DN9" s="340"/>
      <c r="DO9" s="71"/>
      <c r="DP9" s="340"/>
      <c r="DQ9" s="71"/>
      <c r="DR9" s="71"/>
      <c r="DS9" s="340"/>
      <c r="DT9" s="71"/>
      <c r="DU9" s="340"/>
      <c r="DV9" s="71"/>
      <c r="DW9" s="71"/>
      <c r="DX9" s="340"/>
      <c r="DY9" s="74"/>
      <c r="DZ9" s="71"/>
      <c r="EA9" s="71"/>
      <c r="EB9" s="71"/>
      <c r="EC9" s="71"/>
      <c r="ED9" s="74"/>
      <c r="EE9" s="340"/>
      <c r="EF9" s="71"/>
      <c r="EG9" s="71"/>
      <c r="EH9" s="340"/>
      <c r="EI9" s="74"/>
      <c r="EJ9" s="71"/>
      <c r="EK9" s="71"/>
      <c r="EL9" s="71"/>
      <c r="EM9" s="71"/>
      <c r="EN9" s="74"/>
      <c r="EO9" s="340"/>
      <c r="EP9" s="71"/>
      <c r="EQ9" s="71"/>
      <c r="ER9" s="340"/>
      <c r="ES9" s="74"/>
      <c r="ET9" s="71"/>
      <c r="EU9" s="71"/>
      <c r="EV9" s="71"/>
      <c r="EW9" s="71"/>
      <c r="EX9" s="74"/>
      <c r="EY9" s="71"/>
      <c r="EZ9" s="71"/>
      <c r="FA9" s="71"/>
      <c r="FB9" s="71"/>
      <c r="FC9" s="74"/>
      <c r="FD9" s="62"/>
      <c r="FE9" s="62"/>
      <c r="FF9" s="62"/>
      <c r="FG9" s="62"/>
      <c r="FH9" s="63"/>
      <c r="FI9" s="340"/>
      <c r="FJ9" s="71"/>
      <c r="FK9" s="71"/>
      <c r="FL9" s="340"/>
      <c r="FM9" s="74"/>
      <c r="FN9" s="340"/>
      <c r="FO9" s="71"/>
      <c r="FP9" s="71"/>
      <c r="FQ9" s="340"/>
      <c r="FR9" s="74"/>
      <c r="FS9" s="71"/>
      <c r="FT9" s="71"/>
      <c r="FU9" s="71"/>
      <c r="FV9" s="71"/>
      <c r="FW9" s="74"/>
      <c r="FX9" s="71"/>
      <c r="FY9" s="71"/>
      <c r="FZ9" s="71"/>
      <c r="GA9" s="71"/>
      <c r="GB9" s="74"/>
      <c r="GC9" s="71"/>
      <c r="GD9" s="71"/>
      <c r="GE9" s="71"/>
      <c r="GF9" s="71"/>
      <c r="GG9" s="74"/>
      <c r="GH9" s="71"/>
      <c r="GI9" s="71"/>
      <c r="GJ9" s="71"/>
      <c r="GK9" s="71"/>
      <c r="GL9" s="74"/>
      <c r="GM9" s="71"/>
      <c r="GN9" s="71"/>
      <c r="GO9" s="71"/>
      <c r="GP9" s="71"/>
      <c r="GQ9" s="74"/>
      <c r="GR9" s="71"/>
      <c r="GS9" s="71"/>
      <c r="GT9" s="71"/>
      <c r="GU9" s="71"/>
      <c r="GV9" s="74"/>
      <c r="GW9" s="71"/>
      <c r="GX9" s="71"/>
      <c r="GY9" s="71"/>
      <c r="GZ9" s="71"/>
      <c r="HA9" s="74"/>
      <c r="HB9" s="71"/>
      <c r="HC9" s="71"/>
      <c r="HD9" s="71"/>
      <c r="HE9" s="71"/>
      <c r="HF9" s="76"/>
    </row>
    <row r="10" spans="1:214" ht="12.6" customHeight="1" x14ac:dyDescent="0.3">
      <c r="A10" s="407"/>
      <c r="B10" s="8" t="s">
        <v>57</v>
      </c>
      <c r="C10" s="9" t="s">
        <v>66</v>
      </c>
      <c r="D10" s="258"/>
      <c r="E10" s="50"/>
      <c r="F10" s="50"/>
      <c r="G10" s="50"/>
      <c r="H10" s="50"/>
      <c r="I10" s="50"/>
      <c r="J10" s="77"/>
      <c r="K10" s="50"/>
      <c r="L10" s="50"/>
      <c r="M10" s="50"/>
      <c r="N10" s="51"/>
      <c r="O10" s="50"/>
      <c r="P10" s="50"/>
      <c r="Q10" s="50"/>
      <c r="R10" s="50"/>
      <c r="S10" s="51"/>
      <c r="T10" s="50"/>
      <c r="U10" s="359">
        <f>IF(OR($C11="Tue Grp",$C11="Tue Grp AND Thu Grp"),8,0)</f>
        <v>0</v>
      </c>
      <c r="V10" s="50"/>
      <c r="W10" s="359">
        <f>IF(OR($C11="Thu Grp",$C11="Tue Grp AND Thu Grp"),8,0)</f>
        <v>0</v>
      </c>
      <c r="X10" s="51"/>
      <c r="Y10" s="50"/>
      <c r="Z10" s="355">
        <f>IF(OR($C11="Tue Grp",$C11="Tue Grp AND Thu Grp"),8,0)</f>
        <v>0</v>
      </c>
      <c r="AA10" s="50"/>
      <c r="AB10" s="355">
        <f>IF(OR($C11="Thu Grp",$C11="Tue Grp AND Thu Grp"),8,0)</f>
        <v>0</v>
      </c>
      <c r="AC10" s="51"/>
      <c r="AD10" s="50"/>
      <c r="AE10" s="361">
        <f>IF(OR($C$10="Tue Grp",$C$10="Tue Grp AND Thu Grp"),8,0)</f>
        <v>0</v>
      </c>
      <c r="AF10" s="50"/>
      <c r="AG10" s="361">
        <f>IF(OR($C$10="Thu Grp",$C$10="Tue Grp AND Thu Grp"),8,0)</f>
        <v>0</v>
      </c>
      <c r="AH10" s="51"/>
      <c r="AI10" s="50"/>
      <c r="AJ10" s="355">
        <f>IF(OR($C11="Tue Grp",$C11="Tue Grp AND Thu Grp"),8,0)</f>
        <v>0</v>
      </c>
      <c r="AK10" s="50"/>
      <c r="AL10" s="50"/>
      <c r="AM10" s="51"/>
      <c r="AN10" s="50"/>
      <c r="AO10" s="50"/>
      <c r="AP10" s="50"/>
      <c r="AQ10" s="355">
        <f>IF(OR($C11="Thu Grp",$C11="Tue Grp AND Thu Grp"),8,0)</f>
        <v>0</v>
      </c>
      <c r="AR10" s="51"/>
      <c r="AS10" s="50"/>
      <c r="AT10" s="359">
        <f>IF(OR($C11="Tue Grp",$C11="Tue Grp AND Thu Grp"),8,0)</f>
        <v>0</v>
      </c>
      <c r="AU10" s="50"/>
      <c r="AV10" s="50"/>
      <c r="AW10" s="51"/>
      <c r="AX10" s="50"/>
      <c r="AY10" s="50"/>
      <c r="AZ10" s="50"/>
      <c r="BA10" s="359">
        <f>IF(OR($C11="Thu Grp",$C11="Tue Grp AND Thu Grp"),8,0)</f>
        <v>0</v>
      </c>
      <c r="BB10" s="51"/>
      <c r="BC10" s="50"/>
      <c r="BD10" s="361">
        <f>IF(OR($C$10="Tue Grp",$C$10="Tue Grp AND Thu Grp"),8,0)</f>
        <v>0</v>
      </c>
      <c r="BE10" s="50"/>
      <c r="BF10" s="361">
        <f>IF(OR($C$10="Thu Grp",$C$10="Tue Grp AND Thu Grp"),8,0)</f>
        <v>0</v>
      </c>
      <c r="BG10" s="51"/>
      <c r="BH10" s="50"/>
      <c r="BI10" s="50"/>
      <c r="BJ10" s="50"/>
      <c r="BK10" s="50"/>
      <c r="BL10" s="51"/>
      <c r="BM10" s="50"/>
      <c r="BN10" s="361">
        <f>IF(OR($C$10="Tue Grp",$C$10="Tue Grp AND Thu Grp"),8,0)</f>
        <v>0</v>
      </c>
      <c r="BO10" s="50"/>
      <c r="BP10" s="361">
        <f>IF(OR($C$10="Thu Grp",$C$10="Tue Grp AND Thu Grp"),8,0)</f>
        <v>0</v>
      </c>
      <c r="BQ10" s="51"/>
      <c r="BR10" s="50"/>
      <c r="BS10" s="355">
        <f>IF(OR($C11="Tue Grp",$C11="Tue Grp AND Thu Grp"),8,0)</f>
        <v>0</v>
      </c>
      <c r="BT10" s="50"/>
      <c r="BU10" s="355">
        <f>IF(OR($C11="Thu Grp",$C11="Tue Grp AND Thu Grp"),8,0)</f>
        <v>0</v>
      </c>
      <c r="BV10" s="51"/>
      <c r="BW10" s="50"/>
      <c r="BX10" s="50"/>
      <c r="BY10" s="50"/>
      <c r="BZ10" s="359">
        <f>IF(OR($C11="Thu Grp",$C11="Tue Grp AND Thu Grp"),8,0)</f>
        <v>0</v>
      </c>
      <c r="CA10" s="51"/>
      <c r="CB10" s="50"/>
      <c r="CC10" s="359">
        <f>IF(OR($C11="Tue Grp",$C11="Tue Grp AND Thu Grp"),8,0)</f>
        <v>0</v>
      </c>
      <c r="CD10" s="50"/>
      <c r="CE10" s="50"/>
      <c r="CF10" s="51"/>
      <c r="CG10" s="50"/>
      <c r="CH10" s="50"/>
      <c r="CI10" s="50"/>
      <c r="CJ10" s="50"/>
      <c r="CK10" s="51"/>
      <c r="CL10" s="52"/>
      <c r="CM10" s="52"/>
      <c r="CN10" s="52"/>
      <c r="CO10" s="52"/>
      <c r="CP10" s="53"/>
      <c r="CQ10" s="52"/>
      <c r="CR10" s="52"/>
      <c r="CS10" s="52"/>
      <c r="CT10" s="52"/>
      <c r="CU10" s="53"/>
      <c r="CV10" s="50"/>
      <c r="CW10" s="50"/>
      <c r="CX10" s="50"/>
      <c r="CY10" s="50"/>
      <c r="CZ10" s="51"/>
      <c r="DA10" s="50"/>
      <c r="DB10" s="50"/>
      <c r="DC10" s="50"/>
      <c r="DD10" s="50"/>
      <c r="DE10" s="51"/>
      <c r="DF10" s="50"/>
      <c r="DG10" s="348">
        <f>IF(OR($C$10="Tue Grp",$C$10="Tue Grp AND Thu Grp"),8,0)</f>
        <v>0</v>
      </c>
      <c r="DH10" s="50"/>
      <c r="DI10" s="348">
        <f>IF(OR($C$10="Thu Grp",$C$10="Tue Grp AND Thu Grp"),8,0)</f>
        <v>0</v>
      </c>
      <c r="DJ10" s="51"/>
      <c r="DK10" s="50"/>
      <c r="DL10" s="50"/>
      <c r="DM10" s="50"/>
      <c r="DN10" s="50"/>
      <c r="DO10" s="51"/>
      <c r="DP10" s="50"/>
      <c r="DQ10" s="50"/>
      <c r="DR10" s="50"/>
      <c r="DS10" s="50"/>
      <c r="DT10" s="51"/>
      <c r="DU10" s="50"/>
      <c r="DV10" s="50"/>
      <c r="DW10" s="50"/>
      <c r="DX10" s="50"/>
      <c r="DY10" s="51"/>
      <c r="DZ10" s="50"/>
      <c r="EA10" s="50"/>
      <c r="EB10" s="50"/>
      <c r="EC10" s="50"/>
      <c r="ED10" s="51"/>
      <c r="EE10" s="50"/>
      <c r="EF10" s="368">
        <f>IF(OR($C11="Tue Grp",$C11="Tue Grp AND Thu Grp"),8,0)</f>
        <v>0</v>
      </c>
      <c r="EG10" s="50"/>
      <c r="EH10" s="368">
        <f>IF(OR($C11="Thu Grp",$C11="Tue Grp AND Thu Grp"),8,0)</f>
        <v>0</v>
      </c>
      <c r="EI10" s="51"/>
      <c r="EJ10" s="50"/>
      <c r="EK10" s="348">
        <f>IF(OR($C$10="Tue Grp",$C$10="Tue Grp AND Thu Grp"),8,0)</f>
        <v>0</v>
      </c>
      <c r="EL10" s="50"/>
      <c r="EM10" s="348">
        <f>IF(OR($C$10="Thu Grp",$C$10="Tue Grp AND Thu Grp"),8,0)</f>
        <v>0</v>
      </c>
      <c r="EN10" s="51"/>
      <c r="EO10" s="50"/>
      <c r="EP10" s="50"/>
      <c r="EQ10" s="50"/>
      <c r="ER10" s="50"/>
      <c r="ES10" s="51"/>
      <c r="ET10" s="50"/>
      <c r="EU10" s="50"/>
      <c r="EV10" s="50"/>
      <c r="EW10" s="50"/>
      <c r="EX10" s="51"/>
      <c r="EY10" s="50"/>
      <c r="EZ10" s="50"/>
      <c r="FA10" s="50"/>
      <c r="FB10" s="50"/>
      <c r="FC10" s="51"/>
      <c r="FD10" s="54"/>
      <c r="FE10" s="54"/>
      <c r="FF10" s="54"/>
      <c r="FG10" s="54"/>
      <c r="FH10" s="55"/>
      <c r="FI10" s="50"/>
      <c r="FJ10" s="50"/>
      <c r="FK10" s="50"/>
      <c r="FL10" s="50"/>
      <c r="FM10" s="51"/>
      <c r="FN10" s="50"/>
      <c r="FO10" s="50"/>
      <c r="FP10" s="50"/>
      <c r="FQ10" s="355">
        <f>IF(OR($C11="Thu Grp",$C11="Tue Grp AND Thu Grp"),8,0)</f>
        <v>0</v>
      </c>
      <c r="FR10" s="51"/>
      <c r="FS10" s="50"/>
      <c r="FT10" s="368">
        <f>IF(OR($C11="Tue Grp",$C11="Tue Grp AND Thu Grp"),8,0)</f>
        <v>0</v>
      </c>
      <c r="FU10" s="50"/>
      <c r="FV10" s="359">
        <f>IF(OR($C11="Thu Grp",$C11="Tue Grp AND Thu Grp"),8,0)</f>
        <v>0</v>
      </c>
      <c r="FW10" s="51"/>
      <c r="FX10" s="50"/>
      <c r="FY10" s="50"/>
      <c r="FZ10" s="50"/>
      <c r="GA10" s="50"/>
      <c r="GB10" s="51"/>
      <c r="GC10" s="50"/>
      <c r="GD10" s="50"/>
      <c r="GE10" s="50"/>
      <c r="GF10" s="50"/>
      <c r="GG10" s="51"/>
      <c r="GH10" s="50"/>
      <c r="GI10" s="50"/>
      <c r="GJ10" s="50"/>
      <c r="GK10" s="50"/>
      <c r="GL10" s="51"/>
      <c r="GM10" s="50"/>
      <c r="GN10" s="50"/>
      <c r="GO10" s="50"/>
      <c r="GP10" s="50"/>
      <c r="GQ10" s="51"/>
      <c r="GR10" s="50"/>
      <c r="GS10" s="50"/>
      <c r="GT10" s="50"/>
      <c r="GU10" s="50"/>
      <c r="GV10" s="51"/>
      <c r="GW10" s="50"/>
      <c r="GX10" s="50"/>
      <c r="GY10" s="50"/>
      <c r="GZ10" s="50"/>
      <c r="HA10" s="51"/>
      <c r="HB10" s="50"/>
      <c r="HC10" s="50"/>
      <c r="HD10" s="50"/>
      <c r="HE10" s="50"/>
      <c r="HF10" s="56"/>
    </row>
    <row r="11" spans="1:214" ht="12.6" customHeight="1" thickBot="1" x14ac:dyDescent="0.35">
      <c r="A11" s="407"/>
      <c r="B11" s="10" t="s">
        <v>58</v>
      </c>
      <c r="C11" s="251" t="s">
        <v>66</v>
      </c>
      <c r="D11" s="259"/>
      <c r="E11" s="57"/>
      <c r="F11" s="57"/>
      <c r="G11" s="57"/>
      <c r="H11" s="57"/>
      <c r="I11" s="57"/>
      <c r="J11" s="78"/>
      <c r="K11" s="57"/>
      <c r="L11" s="57"/>
      <c r="M11" s="57"/>
      <c r="N11" s="58"/>
      <c r="O11" s="57"/>
      <c r="P11" s="57"/>
      <c r="Q11" s="57"/>
      <c r="R11" s="57"/>
      <c r="S11" s="58"/>
      <c r="T11" s="57"/>
      <c r="U11" s="360"/>
      <c r="V11" s="57"/>
      <c r="W11" s="360"/>
      <c r="X11" s="58"/>
      <c r="Y11" s="57"/>
      <c r="Z11" s="356"/>
      <c r="AA11" s="57"/>
      <c r="AB11" s="356"/>
      <c r="AC11" s="58"/>
      <c r="AD11" s="57"/>
      <c r="AE11" s="362"/>
      <c r="AF11" s="57"/>
      <c r="AG11" s="362"/>
      <c r="AH11" s="58"/>
      <c r="AI11" s="57"/>
      <c r="AJ11" s="356"/>
      <c r="AK11" s="57"/>
      <c r="AL11" s="57"/>
      <c r="AM11" s="58"/>
      <c r="AN11" s="57"/>
      <c r="AO11" s="57"/>
      <c r="AP11" s="57"/>
      <c r="AQ11" s="356"/>
      <c r="AR11" s="58"/>
      <c r="AS11" s="57"/>
      <c r="AT11" s="360"/>
      <c r="AU11" s="57"/>
      <c r="AV11" s="57"/>
      <c r="AW11" s="58"/>
      <c r="AX11" s="57"/>
      <c r="AY11" s="57"/>
      <c r="AZ11" s="57"/>
      <c r="BA11" s="360"/>
      <c r="BB11" s="58"/>
      <c r="BC11" s="57"/>
      <c r="BD11" s="362"/>
      <c r="BE11" s="57"/>
      <c r="BF11" s="362"/>
      <c r="BG11" s="58"/>
      <c r="BH11" s="57"/>
      <c r="BI11" s="57"/>
      <c r="BJ11" s="57"/>
      <c r="BK11" s="57"/>
      <c r="BL11" s="58"/>
      <c r="BM11" s="57"/>
      <c r="BN11" s="362"/>
      <c r="BO11" s="57"/>
      <c r="BP11" s="362"/>
      <c r="BQ11" s="58"/>
      <c r="BR11" s="57"/>
      <c r="BS11" s="356"/>
      <c r="BT11" s="57"/>
      <c r="BU11" s="356"/>
      <c r="BV11" s="58"/>
      <c r="BW11" s="57"/>
      <c r="BX11" s="57"/>
      <c r="BY11" s="57"/>
      <c r="BZ11" s="360"/>
      <c r="CA11" s="58"/>
      <c r="CB11" s="57"/>
      <c r="CC11" s="360"/>
      <c r="CD11" s="57"/>
      <c r="CE11" s="57"/>
      <c r="CF11" s="58"/>
      <c r="CG11" s="57"/>
      <c r="CH11" s="57"/>
      <c r="CI11" s="57"/>
      <c r="CJ11" s="57"/>
      <c r="CK11" s="58"/>
      <c r="CL11" s="59"/>
      <c r="CM11" s="59"/>
      <c r="CN11" s="59"/>
      <c r="CO11" s="59"/>
      <c r="CP11" s="60"/>
      <c r="CQ11" s="59"/>
      <c r="CR11" s="59"/>
      <c r="CS11" s="59"/>
      <c r="CT11" s="59"/>
      <c r="CU11" s="60"/>
      <c r="CV11" s="57"/>
      <c r="CW11" s="57"/>
      <c r="CX11" s="57"/>
      <c r="CY11" s="57"/>
      <c r="CZ11" s="58"/>
      <c r="DA11" s="57"/>
      <c r="DB11" s="57"/>
      <c r="DC11" s="57"/>
      <c r="DD11" s="57"/>
      <c r="DE11" s="58"/>
      <c r="DF11" s="57"/>
      <c r="DG11" s="340"/>
      <c r="DH11" s="57"/>
      <c r="DI11" s="340"/>
      <c r="DJ11" s="58"/>
      <c r="DK11" s="57"/>
      <c r="DL11" s="57"/>
      <c r="DM11" s="57"/>
      <c r="DN11" s="57"/>
      <c r="DO11" s="58"/>
      <c r="DP11" s="57"/>
      <c r="DQ11" s="57"/>
      <c r="DR11" s="57"/>
      <c r="DS11" s="57"/>
      <c r="DT11" s="58"/>
      <c r="DU11" s="57"/>
      <c r="DV11" s="57"/>
      <c r="DW11" s="57"/>
      <c r="DX11" s="57"/>
      <c r="DY11" s="58"/>
      <c r="DZ11" s="57"/>
      <c r="EA11" s="57"/>
      <c r="EB11" s="57"/>
      <c r="EC11" s="57"/>
      <c r="ED11" s="58"/>
      <c r="EE11" s="57"/>
      <c r="EF11" s="369"/>
      <c r="EG11" s="57"/>
      <c r="EH11" s="369"/>
      <c r="EI11" s="58"/>
      <c r="EJ11" s="57"/>
      <c r="EK11" s="340"/>
      <c r="EL11" s="57"/>
      <c r="EM11" s="340"/>
      <c r="EN11" s="58"/>
      <c r="EO11" s="57"/>
      <c r="EP11" s="57"/>
      <c r="EQ11" s="57"/>
      <c r="ER11" s="57"/>
      <c r="ES11" s="58"/>
      <c r="ET11" s="57"/>
      <c r="EU11" s="57"/>
      <c r="EV11" s="57"/>
      <c r="EW11" s="57"/>
      <c r="EX11" s="58"/>
      <c r="EY11" s="57"/>
      <c r="EZ11" s="57"/>
      <c r="FA11" s="57"/>
      <c r="FB11" s="57"/>
      <c r="FC11" s="58"/>
      <c r="FD11" s="62"/>
      <c r="FE11" s="62"/>
      <c r="FF11" s="62"/>
      <c r="FG11" s="62"/>
      <c r="FH11" s="63"/>
      <c r="FI11" s="57"/>
      <c r="FJ11" s="57"/>
      <c r="FK11" s="57"/>
      <c r="FL11" s="57"/>
      <c r="FM11" s="58"/>
      <c r="FN11" s="57"/>
      <c r="FO11" s="57"/>
      <c r="FP11" s="57"/>
      <c r="FQ11" s="356"/>
      <c r="FR11" s="58"/>
      <c r="FS11" s="57"/>
      <c r="FT11" s="369"/>
      <c r="FU11" s="57"/>
      <c r="FV11" s="360"/>
      <c r="FW11" s="58"/>
      <c r="FX11" s="57"/>
      <c r="FY11" s="57"/>
      <c r="FZ11" s="57"/>
      <c r="GA11" s="57"/>
      <c r="GB11" s="58"/>
      <c r="GC11" s="57"/>
      <c r="GD11" s="57"/>
      <c r="GE11" s="57"/>
      <c r="GF11" s="57"/>
      <c r="GG11" s="58"/>
      <c r="GH11" s="57"/>
      <c r="GI11" s="57"/>
      <c r="GJ11" s="57"/>
      <c r="GK11" s="57"/>
      <c r="GL11" s="58"/>
      <c r="GM11" s="57"/>
      <c r="GN11" s="57"/>
      <c r="GO11" s="57"/>
      <c r="GP11" s="57"/>
      <c r="GQ11" s="58"/>
      <c r="GR11" s="57"/>
      <c r="GS11" s="57"/>
      <c r="GT11" s="57"/>
      <c r="GU11" s="57"/>
      <c r="GV11" s="58"/>
      <c r="GW11" s="57"/>
      <c r="GX11" s="57"/>
      <c r="GY11" s="57"/>
      <c r="GZ11" s="57"/>
      <c r="HA11" s="58"/>
      <c r="HB11" s="57"/>
      <c r="HC11" s="57"/>
      <c r="HD11" s="57"/>
      <c r="HE11" s="57"/>
      <c r="HF11" s="64"/>
    </row>
    <row r="12" spans="1:214" ht="12.6" customHeight="1" x14ac:dyDescent="0.3">
      <c r="A12" s="407"/>
      <c r="B12" s="11" t="s">
        <v>233</v>
      </c>
      <c r="C12" s="12" t="s">
        <v>66</v>
      </c>
      <c r="D12" s="120"/>
      <c r="E12" s="114"/>
      <c r="F12" s="114"/>
      <c r="G12" s="114"/>
      <c r="H12" s="114"/>
      <c r="I12" s="114"/>
      <c r="J12" s="79"/>
      <c r="K12" s="114"/>
      <c r="L12" s="114"/>
      <c r="M12" s="114"/>
      <c r="N12" s="80"/>
      <c r="O12" s="114"/>
      <c r="P12" s="114"/>
      <c r="Q12" s="339">
        <f>IF(OR($C$12="Sem 1 Group 1",$C$12="Sem 1 Groups 1 AND 2"),6,0)</f>
        <v>0</v>
      </c>
      <c r="R12" s="114"/>
      <c r="S12" s="80"/>
      <c r="T12" s="114"/>
      <c r="U12" s="114"/>
      <c r="V12" s="339">
        <f>IF(OR($C$12="Sem 1 Group 1",$C$12="Sem 1 Groups 1 AND 2"),6,0)</f>
        <v>0</v>
      </c>
      <c r="W12" s="114"/>
      <c r="X12" s="80"/>
      <c r="Y12" s="114"/>
      <c r="Z12" s="114"/>
      <c r="AA12" s="339">
        <f>IF(OR($C$12="Sem 1 Group 1",$C$12="Sem 1 Groups 1 AND 2"),6,0)</f>
        <v>0</v>
      </c>
      <c r="AB12" s="114"/>
      <c r="AC12" s="67"/>
      <c r="AD12" s="65"/>
      <c r="AE12" s="65"/>
      <c r="AF12" s="339">
        <f>IF(OR($C$12="Sem 1 Group 1",$C$12="Sem 1 Groups 1 AND 2"),6,0)</f>
        <v>0</v>
      </c>
      <c r="AG12" s="65"/>
      <c r="AH12" s="67"/>
      <c r="AI12" s="65"/>
      <c r="AJ12" s="65"/>
      <c r="AK12" s="339">
        <f>IF(OR($C$12="Sem 1 Group 1",$C$12="Sem 1 Groups 1 AND 2"),6,0)</f>
        <v>0</v>
      </c>
      <c r="AL12" s="65"/>
      <c r="AM12" s="67"/>
      <c r="AN12" s="65"/>
      <c r="AO12" s="65"/>
      <c r="AP12" s="339">
        <f>IF(OR($C$12="Sem 1 Group 1",$C$12="Sem 1 Groups 1 AND 2"),6,0)</f>
        <v>0</v>
      </c>
      <c r="AQ12" s="65"/>
      <c r="AR12" s="67"/>
      <c r="AS12" s="65"/>
      <c r="AT12" s="65"/>
      <c r="AU12" s="339">
        <f>IF(OR($C$12="Sem 1 Group 2",$C$12="Sem 1 Groups 1 AND 2"),6,0)</f>
        <v>0</v>
      </c>
      <c r="AV12" s="65"/>
      <c r="AW12" s="67"/>
      <c r="AX12" s="65"/>
      <c r="AY12" s="65"/>
      <c r="AZ12" s="339">
        <f>IF(OR($C$12="Sem 1 Group 2",$C$12="Sem 1 Groups 1 AND 2"),6,0)</f>
        <v>0</v>
      </c>
      <c r="BA12" s="65"/>
      <c r="BB12" s="67"/>
      <c r="BC12" s="65"/>
      <c r="BD12" s="65"/>
      <c r="BE12" s="339">
        <f>IF(OR($C$12="Sem 1 Group 2",$C$12="Sem 1 Groups 1 AND 2"),6,0)</f>
        <v>0</v>
      </c>
      <c r="BF12" s="65"/>
      <c r="BG12" s="67"/>
      <c r="BH12" s="65"/>
      <c r="BI12" s="65"/>
      <c r="BJ12" s="65"/>
      <c r="BK12" s="65"/>
      <c r="BL12" s="67"/>
      <c r="BM12" s="65"/>
      <c r="BN12" s="65"/>
      <c r="BO12" s="339">
        <f>IF(OR($C$12="Sem 1 Group 2",$C$12="Sem 1 Groups 1 AND 2"),6,0)</f>
        <v>0</v>
      </c>
      <c r="BP12" s="65"/>
      <c r="BQ12" s="67"/>
      <c r="BR12" s="65"/>
      <c r="BS12" s="65"/>
      <c r="BT12" s="339">
        <f>IF(OR($C$12="Sem 1 Group 2",$C$12="Sem 1 Groups 1 AND 2"),6,0)</f>
        <v>0</v>
      </c>
      <c r="BU12" s="65"/>
      <c r="BV12" s="67"/>
      <c r="BW12" s="65"/>
      <c r="BX12" s="65"/>
      <c r="BY12" s="339">
        <f>IF(OR($C$12="Sem 1 Group 2",$C$12="Sem 1 Groups 1 AND 2"),6,0)</f>
        <v>0</v>
      </c>
      <c r="BZ12" s="65"/>
      <c r="CA12" s="67"/>
      <c r="CB12" s="65"/>
      <c r="CC12" s="65"/>
      <c r="CD12" s="65"/>
      <c r="CE12" s="65"/>
      <c r="CF12" s="67"/>
      <c r="CG12" s="65"/>
      <c r="CH12" s="65"/>
      <c r="CI12" s="129"/>
      <c r="CJ12" s="65"/>
      <c r="CK12" s="67"/>
      <c r="CL12" s="130"/>
      <c r="CM12" s="130"/>
      <c r="CN12" s="130"/>
      <c r="CO12" s="130"/>
      <c r="CP12" s="68"/>
      <c r="CQ12" s="130"/>
      <c r="CR12" s="130"/>
      <c r="CS12" s="130"/>
      <c r="CT12" s="130"/>
      <c r="CU12" s="68"/>
      <c r="CV12" s="65"/>
      <c r="CW12" s="65"/>
      <c r="CX12" s="65"/>
      <c r="CY12" s="65"/>
      <c r="CZ12" s="67"/>
      <c r="DA12" s="65"/>
      <c r="DB12" s="65"/>
      <c r="DC12" s="65"/>
      <c r="DD12" s="65"/>
      <c r="DE12" s="67"/>
      <c r="DF12" s="65"/>
      <c r="DG12" s="65"/>
      <c r="DH12" s="65"/>
      <c r="DI12" s="65"/>
      <c r="DJ12" s="67"/>
      <c r="DK12" s="65"/>
      <c r="DL12" s="65"/>
      <c r="DM12" s="65"/>
      <c r="DN12" s="65"/>
      <c r="DO12" s="67"/>
      <c r="DP12" s="65"/>
      <c r="DQ12" s="65"/>
      <c r="DR12" s="339">
        <f>IF(OR($C$13="Sem 2 Group 1",$C$13="Sem 2 Groups 1 AND 2"),6,0)</f>
        <v>0</v>
      </c>
      <c r="DS12" s="65"/>
      <c r="DT12" s="67"/>
      <c r="DU12" s="65"/>
      <c r="DV12" s="65"/>
      <c r="DW12" s="339">
        <f>IF(OR($C$13="Sem 2 Group 1",$C$13="Sem 2 Groups 1 AND 2"),6,0)</f>
        <v>0</v>
      </c>
      <c r="DX12" s="65"/>
      <c r="DY12" s="67"/>
      <c r="DZ12" s="65"/>
      <c r="EA12" s="65"/>
      <c r="EB12" s="65"/>
      <c r="EC12" s="65"/>
      <c r="ED12" s="67"/>
      <c r="EE12" s="65"/>
      <c r="EF12" s="65"/>
      <c r="EG12" s="339">
        <f>IF(OR($C$13="Sem 2 Group 1",$C$13="Sem 2 Groups 1 AND 2"),6,0)</f>
        <v>0</v>
      </c>
      <c r="EH12" s="65"/>
      <c r="EI12" s="67"/>
      <c r="EJ12" s="65"/>
      <c r="EK12" s="65"/>
      <c r="EL12" s="339">
        <f>IF(OR($C$13="Sem 2 Group 1",$C$13="Sem 2 Groups 1 AND 2"),6,0)</f>
        <v>0</v>
      </c>
      <c r="EM12" s="65"/>
      <c r="EN12" s="67"/>
      <c r="EO12" s="65"/>
      <c r="EP12" s="65"/>
      <c r="EQ12" s="339">
        <f>IF(OR($C$13="Sem 2 Group 1",$C$13="Sem 2 Groups 1 AND 2"),6,0)</f>
        <v>0</v>
      </c>
      <c r="ER12" s="65"/>
      <c r="ES12" s="67"/>
      <c r="ET12" s="65"/>
      <c r="EU12" s="65"/>
      <c r="EV12" s="339">
        <f>IF(OR($C$13="Sem 2 Group 1",$C$13="Sem 2 Groups 1 AND 2"),6,0)</f>
        <v>0</v>
      </c>
      <c r="EW12" s="65"/>
      <c r="EX12" s="67"/>
      <c r="EY12" s="65"/>
      <c r="EZ12" s="65"/>
      <c r="FA12" s="65"/>
      <c r="FB12" s="65"/>
      <c r="FC12" s="67"/>
      <c r="FD12" s="131"/>
      <c r="FE12" s="131"/>
      <c r="FF12" s="131"/>
      <c r="FG12" s="131"/>
      <c r="FH12" s="69"/>
      <c r="FI12" s="65"/>
      <c r="FJ12" s="65"/>
      <c r="FK12" s="339">
        <f>IF(OR($C$13="Sem 2 Group 2",$C$13="Sem 2 Groups 1 AND 2"),6,0)</f>
        <v>0</v>
      </c>
      <c r="FL12" s="65"/>
      <c r="FM12" s="67"/>
      <c r="FN12" s="65"/>
      <c r="FO12" s="65"/>
      <c r="FP12" s="339">
        <f>IF(OR($C$13="Sem 2 Group 2",$C$13="Sem 2 Groups 1 AND 2"),6,0)</f>
        <v>0</v>
      </c>
      <c r="FQ12" s="65"/>
      <c r="FR12" s="67"/>
      <c r="FS12" s="65"/>
      <c r="FT12" s="65"/>
      <c r="FU12" s="339">
        <f>IF(OR($C$13="Sem 2 Group 2",$C$13="Sem 2 Groups 1 AND 2"),6,0)</f>
        <v>0</v>
      </c>
      <c r="FV12" s="65"/>
      <c r="FW12" s="67"/>
      <c r="FX12" s="65"/>
      <c r="FY12" s="65"/>
      <c r="FZ12" s="65"/>
      <c r="GA12" s="65"/>
      <c r="GB12" s="67"/>
      <c r="GC12" s="65"/>
      <c r="GD12" s="65"/>
      <c r="GE12" s="339">
        <f>IF(OR($C$13="Sem 2 Group 2",$C$13="Sem 2 Groups 1 AND 2"),6,0)</f>
        <v>0</v>
      </c>
      <c r="GF12" s="65"/>
      <c r="GG12" s="67"/>
      <c r="GH12" s="65"/>
      <c r="GI12" s="65"/>
      <c r="GJ12" s="339">
        <f>IF(OR($C$13="Sem 2 Group 2",$C$13="Sem 2 Groups 1 AND 2"),6,0)</f>
        <v>0</v>
      </c>
      <c r="GK12" s="65"/>
      <c r="GL12" s="67"/>
      <c r="GM12" s="65"/>
      <c r="GN12" s="65"/>
      <c r="GO12" s="339">
        <f>IF(OR($C$13="Sem 2 Group 2",$C$13="Sem 2 Groups 1 AND 2"),6,0)</f>
        <v>0</v>
      </c>
      <c r="GP12" s="65"/>
      <c r="GQ12" s="67"/>
      <c r="GR12" s="65"/>
      <c r="GS12" s="65"/>
      <c r="GT12" s="65"/>
      <c r="GU12" s="65"/>
      <c r="GV12" s="67"/>
      <c r="GW12" s="65"/>
      <c r="GX12" s="65"/>
      <c r="GY12" s="65"/>
      <c r="GZ12" s="65"/>
      <c r="HA12" s="67"/>
      <c r="HB12" s="65"/>
      <c r="HC12" s="65"/>
      <c r="HD12" s="65"/>
      <c r="HE12" s="65"/>
      <c r="HF12" s="70"/>
    </row>
    <row r="13" spans="1:214" ht="12.6" customHeight="1" thickBot="1" x14ac:dyDescent="0.35">
      <c r="A13" s="407"/>
      <c r="B13" s="6" t="s">
        <v>234</v>
      </c>
      <c r="C13" s="13" t="s">
        <v>66</v>
      </c>
      <c r="D13" s="121"/>
      <c r="E13" s="81"/>
      <c r="F13" s="81"/>
      <c r="G13" s="81"/>
      <c r="H13" s="81"/>
      <c r="I13" s="81"/>
      <c r="J13" s="82"/>
      <c r="K13" s="81"/>
      <c r="L13" s="81"/>
      <c r="M13" s="81"/>
      <c r="N13" s="83"/>
      <c r="O13" s="81"/>
      <c r="P13" s="81"/>
      <c r="Q13" s="340"/>
      <c r="R13" s="81"/>
      <c r="S13" s="83"/>
      <c r="T13" s="81"/>
      <c r="U13" s="81"/>
      <c r="V13" s="340"/>
      <c r="W13" s="81"/>
      <c r="X13" s="83"/>
      <c r="Y13" s="81"/>
      <c r="Z13" s="81"/>
      <c r="AA13" s="340"/>
      <c r="AB13" s="81"/>
      <c r="AC13" s="83"/>
      <c r="AD13" s="81"/>
      <c r="AE13" s="81"/>
      <c r="AF13" s="340"/>
      <c r="AG13" s="81"/>
      <c r="AH13" s="83"/>
      <c r="AI13" s="81"/>
      <c r="AJ13" s="81"/>
      <c r="AK13" s="340"/>
      <c r="AL13" s="81"/>
      <c r="AM13" s="83"/>
      <c r="AN13" s="81"/>
      <c r="AO13" s="81"/>
      <c r="AP13" s="340"/>
      <c r="AQ13" s="81"/>
      <c r="AR13" s="83"/>
      <c r="AS13" s="81"/>
      <c r="AT13" s="81"/>
      <c r="AU13" s="340"/>
      <c r="AV13" s="81"/>
      <c r="AW13" s="83"/>
      <c r="AX13" s="81"/>
      <c r="AY13" s="81"/>
      <c r="AZ13" s="340"/>
      <c r="BA13" s="81"/>
      <c r="BB13" s="83"/>
      <c r="BC13" s="81"/>
      <c r="BD13" s="81"/>
      <c r="BE13" s="340"/>
      <c r="BF13" s="81"/>
      <c r="BG13" s="83"/>
      <c r="BH13" s="81"/>
      <c r="BI13" s="81"/>
      <c r="BJ13" s="81"/>
      <c r="BK13" s="81"/>
      <c r="BL13" s="83"/>
      <c r="BM13" s="81"/>
      <c r="BN13" s="81"/>
      <c r="BO13" s="340"/>
      <c r="BP13" s="81"/>
      <c r="BQ13" s="83"/>
      <c r="BR13" s="81"/>
      <c r="BS13" s="81"/>
      <c r="BT13" s="340"/>
      <c r="BU13" s="81"/>
      <c r="BV13" s="83"/>
      <c r="BW13" s="81"/>
      <c r="BX13" s="81"/>
      <c r="BY13" s="340"/>
      <c r="BZ13" s="81"/>
      <c r="CA13" s="83"/>
      <c r="CB13" s="81"/>
      <c r="CC13" s="81"/>
      <c r="CD13" s="81"/>
      <c r="CE13" s="81"/>
      <c r="CF13" s="83"/>
      <c r="CG13" s="71"/>
      <c r="CH13" s="71"/>
      <c r="CI13" s="72"/>
      <c r="CJ13" s="71"/>
      <c r="CK13" s="74"/>
      <c r="CL13" s="59"/>
      <c r="CM13" s="59"/>
      <c r="CN13" s="59"/>
      <c r="CO13" s="59"/>
      <c r="CP13" s="60"/>
      <c r="CQ13" s="59"/>
      <c r="CR13" s="59"/>
      <c r="CS13" s="59"/>
      <c r="CT13" s="59"/>
      <c r="CU13" s="60"/>
      <c r="CV13" s="71"/>
      <c r="CW13" s="71"/>
      <c r="CX13" s="71"/>
      <c r="CY13" s="71"/>
      <c r="CZ13" s="74"/>
      <c r="DA13" s="71"/>
      <c r="DB13" s="71"/>
      <c r="DC13" s="71"/>
      <c r="DD13" s="71"/>
      <c r="DE13" s="74"/>
      <c r="DF13" s="71"/>
      <c r="DG13" s="71"/>
      <c r="DH13" s="71"/>
      <c r="DI13" s="71"/>
      <c r="DJ13" s="74"/>
      <c r="DK13" s="71"/>
      <c r="DL13" s="71"/>
      <c r="DM13" s="71"/>
      <c r="DN13" s="71"/>
      <c r="DO13" s="74"/>
      <c r="DP13" s="71"/>
      <c r="DQ13" s="71"/>
      <c r="DR13" s="340"/>
      <c r="DS13" s="71"/>
      <c r="DT13" s="74"/>
      <c r="DU13" s="71"/>
      <c r="DV13" s="71"/>
      <c r="DW13" s="340"/>
      <c r="DX13" s="71"/>
      <c r="DY13" s="74"/>
      <c r="DZ13" s="71"/>
      <c r="EA13" s="71"/>
      <c r="EB13" s="71"/>
      <c r="EC13" s="71"/>
      <c r="ED13" s="74"/>
      <c r="EE13" s="71"/>
      <c r="EF13" s="71"/>
      <c r="EG13" s="340"/>
      <c r="EH13" s="71"/>
      <c r="EI13" s="74"/>
      <c r="EJ13" s="71"/>
      <c r="EK13" s="71"/>
      <c r="EL13" s="340"/>
      <c r="EM13" s="71"/>
      <c r="EN13" s="74"/>
      <c r="EO13" s="71"/>
      <c r="EP13" s="71"/>
      <c r="EQ13" s="340"/>
      <c r="ER13" s="71"/>
      <c r="ES13" s="74"/>
      <c r="ET13" s="71"/>
      <c r="EU13" s="71"/>
      <c r="EV13" s="340"/>
      <c r="EW13" s="71"/>
      <c r="EX13" s="74"/>
      <c r="EY13" s="71"/>
      <c r="EZ13" s="71"/>
      <c r="FA13" s="71"/>
      <c r="FB13" s="71"/>
      <c r="FC13" s="74"/>
      <c r="FD13" s="62"/>
      <c r="FE13" s="62"/>
      <c r="FF13" s="62"/>
      <c r="FG13" s="62"/>
      <c r="FH13" s="63"/>
      <c r="FI13" s="71"/>
      <c r="FJ13" s="71"/>
      <c r="FK13" s="340"/>
      <c r="FL13" s="71"/>
      <c r="FM13" s="74"/>
      <c r="FN13" s="71"/>
      <c r="FO13" s="71"/>
      <c r="FP13" s="340"/>
      <c r="FQ13" s="71"/>
      <c r="FR13" s="74"/>
      <c r="FS13" s="71"/>
      <c r="FT13" s="71"/>
      <c r="FU13" s="340"/>
      <c r="FV13" s="71"/>
      <c r="FW13" s="74"/>
      <c r="FX13" s="71"/>
      <c r="FY13" s="71"/>
      <c r="FZ13" s="71"/>
      <c r="GA13" s="71"/>
      <c r="GB13" s="74"/>
      <c r="GC13" s="71"/>
      <c r="GD13" s="71"/>
      <c r="GE13" s="340"/>
      <c r="GF13" s="71"/>
      <c r="GG13" s="74"/>
      <c r="GH13" s="71"/>
      <c r="GI13" s="71"/>
      <c r="GJ13" s="340"/>
      <c r="GK13" s="71"/>
      <c r="GL13" s="74"/>
      <c r="GM13" s="71"/>
      <c r="GN13" s="71"/>
      <c r="GO13" s="340"/>
      <c r="GP13" s="71"/>
      <c r="GQ13" s="74"/>
      <c r="GR13" s="71"/>
      <c r="GS13" s="71"/>
      <c r="GT13" s="71"/>
      <c r="GU13" s="71"/>
      <c r="GV13" s="74"/>
      <c r="GW13" s="71"/>
      <c r="GX13" s="71"/>
      <c r="GY13" s="71"/>
      <c r="GZ13" s="71"/>
      <c r="HA13" s="74"/>
      <c r="HB13" s="71"/>
      <c r="HC13" s="71"/>
      <c r="HD13" s="71"/>
      <c r="HE13" s="71"/>
      <c r="HF13" s="76"/>
    </row>
    <row r="14" spans="1:214" ht="12.6" customHeight="1" x14ac:dyDescent="0.3">
      <c r="A14" s="407"/>
      <c r="B14" s="17"/>
      <c r="C14" s="17"/>
      <c r="D14" s="124"/>
      <c r="E14" s="86"/>
      <c r="F14" s="86"/>
      <c r="G14" s="86"/>
      <c r="H14" s="86"/>
      <c r="I14" s="86"/>
      <c r="J14" s="136"/>
      <c r="K14" s="86"/>
      <c r="L14" s="86"/>
      <c r="M14" s="86"/>
      <c r="N14" s="87"/>
      <c r="O14" s="86"/>
      <c r="P14" s="86"/>
      <c r="Q14" s="86"/>
      <c r="R14" s="86"/>
      <c r="S14" s="87"/>
      <c r="T14" s="86"/>
      <c r="U14" s="86"/>
      <c r="V14" s="86"/>
      <c r="W14" s="86"/>
      <c r="X14" s="87"/>
      <c r="Y14" s="86"/>
      <c r="Z14" s="86"/>
      <c r="AA14" s="86"/>
      <c r="AB14" s="86"/>
      <c r="AC14" s="87"/>
      <c r="AD14" s="86"/>
      <c r="AE14" s="86"/>
      <c r="AF14" s="86"/>
      <c r="AG14" s="86"/>
      <c r="AH14" s="87"/>
      <c r="AI14" s="86"/>
      <c r="AJ14" s="86"/>
      <c r="AK14" s="86"/>
      <c r="AL14" s="86"/>
      <c r="AM14" s="87"/>
      <c r="AN14" s="86"/>
      <c r="AO14" s="86"/>
      <c r="AP14" s="86"/>
      <c r="AQ14" s="86"/>
      <c r="AR14" s="87"/>
      <c r="AS14" s="86"/>
      <c r="AT14" s="86"/>
      <c r="AU14" s="86"/>
      <c r="AV14" s="86"/>
      <c r="AW14" s="87"/>
      <c r="AX14" s="86"/>
      <c r="AY14" s="86"/>
      <c r="AZ14" s="86"/>
      <c r="BA14" s="86"/>
      <c r="BB14" s="87"/>
      <c r="BC14" s="86"/>
      <c r="BD14" s="86"/>
      <c r="BE14" s="86"/>
      <c r="BF14" s="86"/>
      <c r="BG14" s="87"/>
      <c r="BH14" s="86"/>
      <c r="BI14" s="86"/>
      <c r="BJ14" s="86"/>
      <c r="BK14" s="86"/>
      <c r="BL14" s="87"/>
      <c r="BM14" s="86"/>
      <c r="BN14" s="86"/>
      <c r="BO14" s="86"/>
      <c r="BP14" s="86"/>
      <c r="BQ14" s="87"/>
      <c r="BR14" s="86"/>
      <c r="BS14" s="86"/>
      <c r="BT14" s="86"/>
      <c r="BU14" s="86"/>
      <c r="BV14" s="87"/>
      <c r="BW14" s="86"/>
      <c r="BX14" s="86"/>
      <c r="BY14" s="86"/>
      <c r="BZ14" s="86"/>
      <c r="CA14" s="87"/>
      <c r="CB14" s="86"/>
      <c r="CC14" s="86"/>
      <c r="CD14" s="86"/>
      <c r="CE14" s="86"/>
      <c r="CF14" s="87"/>
      <c r="CG14" s="86"/>
      <c r="CH14" s="86"/>
      <c r="CI14" s="86"/>
      <c r="CJ14" s="86"/>
      <c r="CK14" s="87"/>
      <c r="CL14" s="52"/>
      <c r="CM14" s="52"/>
      <c r="CN14" s="52"/>
      <c r="CO14" s="52"/>
      <c r="CP14" s="53"/>
      <c r="CQ14" s="52"/>
      <c r="CR14" s="52"/>
      <c r="CS14" s="52"/>
      <c r="CT14" s="52"/>
      <c r="CU14" s="53"/>
      <c r="CV14" s="86"/>
      <c r="CW14" s="86"/>
      <c r="CX14" s="86"/>
      <c r="CY14" s="86"/>
      <c r="CZ14" s="87"/>
      <c r="DA14" s="86"/>
      <c r="DB14" s="86"/>
      <c r="DC14" s="86"/>
      <c r="DD14" s="86"/>
      <c r="DE14" s="87"/>
      <c r="DF14" s="86"/>
      <c r="DG14" s="86"/>
      <c r="DH14" s="86"/>
      <c r="DI14" s="86"/>
      <c r="DJ14" s="87"/>
      <c r="DK14" s="86"/>
      <c r="DL14" s="86"/>
      <c r="DM14" s="86"/>
      <c r="DN14" s="86"/>
      <c r="DO14" s="87"/>
      <c r="DP14" s="86"/>
      <c r="DQ14" s="86"/>
      <c r="DR14" s="86"/>
      <c r="DS14" s="86"/>
      <c r="DT14" s="87"/>
      <c r="DU14" s="86"/>
      <c r="DV14" s="86"/>
      <c r="DW14" s="86"/>
      <c r="DX14" s="86"/>
      <c r="DY14" s="87"/>
      <c r="DZ14" s="86"/>
      <c r="EA14" s="86"/>
      <c r="EB14" s="86"/>
      <c r="EC14" s="86"/>
      <c r="ED14" s="87"/>
      <c r="EE14" s="86"/>
      <c r="EF14" s="86"/>
      <c r="EG14" s="86"/>
      <c r="EH14" s="86"/>
      <c r="EI14" s="87"/>
      <c r="EJ14" s="86"/>
      <c r="EK14" s="86"/>
      <c r="EL14" s="86"/>
      <c r="EM14" s="86"/>
      <c r="EN14" s="87"/>
      <c r="EO14" s="86"/>
      <c r="EP14" s="86"/>
      <c r="EQ14" s="86"/>
      <c r="ER14" s="86"/>
      <c r="ES14" s="87"/>
      <c r="ET14" s="86"/>
      <c r="EU14" s="86"/>
      <c r="EV14" s="86"/>
      <c r="EW14" s="86"/>
      <c r="EX14" s="87"/>
      <c r="EY14" s="86"/>
      <c r="EZ14" s="86"/>
      <c r="FA14" s="86"/>
      <c r="FB14" s="86"/>
      <c r="FC14" s="87"/>
      <c r="FD14" s="131"/>
      <c r="FE14" s="131"/>
      <c r="FF14" s="131"/>
      <c r="FG14" s="131"/>
      <c r="FH14" s="69"/>
      <c r="FI14" s="86"/>
      <c r="FJ14" s="86"/>
      <c r="FK14" s="86"/>
      <c r="FL14" s="86"/>
      <c r="FM14" s="87"/>
      <c r="FN14" s="86"/>
      <c r="FO14" s="86"/>
      <c r="FP14" s="86"/>
      <c r="FQ14" s="86"/>
      <c r="FR14" s="87"/>
      <c r="FS14" s="86"/>
      <c r="FT14" s="86"/>
      <c r="FU14" s="86"/>
      <c r="FV14" s="86"/>
      <c r="FW14" s="87"/>
      <c r="FX14" s="86"/>
      <c r="FY14" s="86"/>
      <c r="FZ14" s="86"/>
      <c r="GA14" s="86"/>
      <c r="GB14" s="87"/>
      <c r="GC14" s="86"/>
      <c r="GD14" s="86"/>
      <c r="GE14" s="86"/>
      <c r="GF14" s="86"/>
      <c r="GG14" s="87"/>
      <c r="GH14" s="86"/>
      <c r="GI14" s="86"/>
      <c r="GJ14" s="86"/>
      <c r="GK14" s="86"/>
      <c r="GL14" s="87"/>
      <c r="GM14" s="86"/>
      <c r="GN14" s="86"/>
      <c r="GO14" s="86"/>
      <c r="GP14" s="86"/>
      <c r="GQ14" s="87"/>
      <c r="GR14" s="86"/>
      <c r="GS14" s="86"/>
      <c r="GT14" s="86"/>
      <c r="GU14" s="86"/>
      <c r="GV14" s="87"/>
      <c r="GW14" s="86"/>
      <c r="GX14" s="86"/>
      <c r="GY14" s="86"/>
      <c r="GZ14" s="86"/>
      <c r="HA14" s="87"/>
      <c r="HB14" s="86"/>
      <c r="HC14" s="86"/>
      <c r="HD14" s="86"/>
      <c r="HE14" s="86"/>
      <c r="HF14" s="88"/>
    </row>
    <row r="15" spans="1:214" ht="12.6" customHeight="1" thickBot="1" x14ac:dyDescent="0.35">
      <c r="A15" s="407"/>
      <c r="B15" s="135" t="s">
        <v>235</v>
      </c>
      <c r="C15" s="165" t="s">
        <v>343</v>
      </c>
      <c r="D15" s="120"/>
      <c r="E15" s="115"/>
      <c r="F15" s="115"/>
      <c r="G15" s="115"/>
      <c r="H15" s="115"/>
      <c r="I15" s="115"/>
      <c r="J15" s="84"/>
      <c r="K15" s="115"/>
      <c r="L15" s="115"/>
      <c r="M15" s="115"/>
      <c r="N15" s="85"/>
      <c r="O15" s="115"/>
      <c r="P15" s="115"/>
      <c r="Q15" s="115"/>
      <c r="R15" s="115"/>
      <c r="S15" s="85"/>
      <c r="T15" s="115"/>
      <c r="U15" s="115"/>
      <c r="V15" s="115"/>
      <c r="W15" s="115"/>
      <c r="X15" s="85"/>
      <c r="Y15" s="115"/>
      <c r="Z15" s="115"/>
      <c r="AA15" s="115"/>
      <c r="AB15" s="115"/>
      <c r="AC15" s="85"/>
      <c r="AD15" s="115"/>
      <c r="AE15" s="115"/>
      <c r="AF15" s="115"/>
      <c r="AG15" s="115"/>
      <c r="AH15" s="85"/>
      <c r="AI15" s="115"/>
      <c r="AJ15" s="115"/>
      <c r="AK15" s="115"/>
      <c r="AL15" s="115"/>
      <c r="AM15" s="85"/>
      <c r="AN15" s="115"/>
      <c r="AO15" s="115"/>
      <c r="AP15" s="115"/>
      <c r="AQ15" s="115"/>
      <c r="AR15" s="85"/>
      <c r="AS15" s="132"/>
      <c r="AT15" s="89"/>
      <c r="AU15" s="89"/>
      <c r="AV15" s="89"/>
      <c r="AW15" s="90"/>
      <c r="AX15" s="115"/>
      <c r="AY15" s="115"/>
      <c r="AZ15" s="115"/>
      <c r="BA15" s="115"/>
      <c r="BB15" s="85"/>
      <c r="BC15" s="115"/>
      <c r="BD15" s="115"/>
      <c r="BE15" s="115"/>
      <c r="BF15" s="115"/>
      <c r="BG15" s="85"/>
      <c r="BH15" s="115"/>
      <c r="BI15" s="115"/>
      <c r="BJ15" s="115"/>
      <c r="BK15" s="115"/>
      <c r="BL15" s="85"/>
      <c r="BM15" s="115"/>
      <c r="BN15" s="115"/>
      <c r="BO15" s="115"/>
      <c r="BP15" s="115"/>
      <c r="BQ15" s="85"/>
      <c r="BR15" s="115"/>
      <c r="BS15" s="115"/>
      <c r="BT15" s="115"/>
      <c r="BU15" s="115"/>
      <c r="BV15" s="85"/>
      <c r="BW15" s="115"/>
      <c r="BX15" s="115"/>
      <c r="BY15" s="115"/>
      <c r="BZ15" s="115"/>
      <c r="CA15" s="85"/>
      <c r="CB15" s="115"/>
      <c r="CC15" s="115"/>
      <c r="CD15" s="115"/>
      <c r="CE15" s="115"/>
      <c r="CF15" s="85"/>
      <c r="CG15" s="115"/>
      <c r="CH15" s="115"/>
      <c r="CI15" s="115"/>
      <c r="CJ15" s="115"/>
      <c r="CK15" s="85"/>
      <c r="CL15" s="133"/>
      <c r="CM15" s="130"/>
      <c r="CN15" s="130"/>
      <c r="CO15" s="130"/>
      <c r="CP15" s="68"/>
      <c r="CQ15" s="130"/>
      <c r="CR15" s="130"/>
      <c r="CS15" s="130"/>
      <c r="CT15" s="130"/>
      <c r="CU15" s="68"/>
      <c r="CV15" s="115"/>
      <c r="CW15" s="115"/>
      <c r="CX15" s="115"/>
      <c r="CY15" s="115"/>
      <c r="CZ15" s="85"/>
      <c r="DA15" s="115"/>
      <c r="DB15" s="115"/>
      <c r="DC15" s="115"/>
      <c r="DD15" s="115"/>
      <c r="DE15" s="85"/>
      <c r="DF15" s="115"/>
      <c r="DG15" s="115"/>
      <c r="DH15" s="115"/>
      <c r="DI15" s="115"/>
      <c r="DJ15" s="85"/>
      <c r="DK15" s="115"/>
      <c r="DL15" s="115"/>
      <c r="DM15" s="115"/>
      <c r="DN15" s="115"/>
      <c r="DO15" s="85"/>
      <c r="DP15" s="115"/>
      <c r="DQ15" s="115"/>
      <c r="DR15" s="115"/>
      <c r="DS15" s="115"/>
      <c r="DT15" s="85"/>
      <c r="DU15" s="115"/>
      <c r="DV15" s="115"/>
      <c r="DW15" s="115"/>
      <c r="DX15" s="115"/>
      <c r="DY15" s="85"/>
      <c r="DZ15" s="115"/>
      <c r="EA15" s="115"/>
      <c r="EB15" s="115"/>
      <c r="EC15" s="115"/>
      <c r="ED15" s="85"/>
      <c r="EE15" s="115"/>
      <c r="EF15" s="115"/>
      <c r="EG15" s="115"/>
      <c r="EH15" s="115"/>
      <c r="EI15" s="85"/>
      <c r="EJ15" s="115"/>
      <c r="EK15" s="115"/>
      <c r="EL15" s="115"/>
      <c r="EM15" s="115"/>
      <c r="EN15" s="85"/>
      <c r="EO15" s="115"/>
      <c r="EP15" s="89"/>
      <c r="EQ15" s="89"/>
      <c r="ER15" s="89"/>
      <c r="ES15" s="90"/>
      <c r="ET15" s="115"/>
      <c r="EU15" s="115"/>
      <c r="EV15" s="115"/>
      <c r="EW15" s="115"/>
      <c r="EX15" s="85"/>
      <c r="EY15" s="115"/>
      <c r="EZ15" s="115"/>
      <c r="FA15" s="115"/>
      <c r="FB15" s="115"/>
      <c r="FC15" s="85"/>
      <c r="FD15" s="134"/>
      <c r="FE15" s="131"/>
      <c r="FF15" s="131"/>
      <c r="FG15" s="131"/>
      <c r="FH15" s="69"/>
      <c r="FI15" s="115"/>
      <c r="FJ15" s="115"/>
      <c r="FK15" s="115"/>
      <c r="FL15" s="115"/>
      <c r="FM15" s="85"/>
      <c r="FN15" s="115"/>
      <c r="FO15" s="115"/>
      <c r="FP15" s="115"/>
      <c r="FQ15" s="115"/>
      <c r="FR15" s="85"/>
      <c r="FS15" s="115"/>
      <c r="FT15" s="115"/>
      <c r="FU15" s="115"/>
      <c r="FV15" s="115"/>
      <c r="FW15" s="85"/>
      <c r="FX15" s="115"/>
      <c r="FY15" s="115"/>
      <c r="FZ15" s="115"/>
      <c r="GA15" s="115"/>
      <c r="GB15" s="85"/>
      <c r="GC15" s="115"/>
      <c r="GD15" s="115"/>
      <c r="GE15" s="115"/>
      <c r="GF15" s="115"/>
      <c r="GG15" s="85"/>
      <c r="GH15" s="115"/>
      <c r="GI15" s="115"/>
      <c r="GJ15" s="115"/>
      <c r="GK15" s="115"/>
      <c r="GL15" s="85"/>
      <c r="GM15" s="115"/>
      <c r="GN15" s="89"/>
      <c r="GO15" s="89"/>
      <c r="GP15" s="89"/>
      <c r="GQ15" s="90"/>
      <c r="GR15" s="89"/>
      <c r="GS15" s="89"/>
      <c r="GT15" s="89"/>
      <c r="GU15" s="89"/>
      <c r="GV15" s="90"/>
      <c r="GW15" s="89"/>
      <c r="GX15" s="89"/>
      <c r="GY15" s="89"/>
      <c r="GZ15" s="89"/>
      <c r="HA15" s="90"/>
      <c r="HB15" s="89"/>
      <c r="HC15" s="89"/>
      <c r="HD15" s="89"/>
      <c r="HE15" s="89"/>
      <c r="HF15" s="91"/>
    </row>
    <row r="16" spans="1:214" ht="12.6" customHeight="1" thickBot="1" x14ac:dyDescent="0.35">
      <c r="A16" s="407"/>
      <c r="B16" s="8" t="s">
        <v>236</v>
      </c>
      <c r="C16" s="163" t="s">
        <v>343</v>
      </c>
      <c r="D16" s="166"/>
      <c r="E16" s="363" t="str">
        <f>IF($C15 = "N/A", 0,$C15)</f>
        <v>0 Students</v>
      </c>
      <c r="F16" s="364"/>
      <c r="G16" s="364"/>
      <c r="H16" s="364"/>
      <c r="I16" s="364"/>
      <c r="J16" s="364"/>
      <c r="K16" s="364"/>
      <c r="L16" s="364"/>
      <c r="M16" s="364"/>
      <c r="N16" s="364"/>
      <c r="O16" s="365" t="str">
        <f>IF($C16 = "N/A", 0,$C16)</f>
        <v>0 Students</v>
      </c>
      <c r="P16" s="365"/>
      <c r="Q16" s="365"/>
      <c r="R16" s="365"/>
      <c r="S16" s="365"/>
      <c r="T16" s="365"/>
      <c r="U16" s="365"/>
      <c r="V16" s="365"/>
      <c r="W16" s="365"/>
      <c r="X16" s="365"/>
      <c r="Y16" s="366" t="str">
        <f>IF($C17 = "N/A", 0,$C17)</f>
        <v>0 Students</v>
      </c>
      <c r="Z16" s="366"/>
      <c r="AA16" s="366"/>
      <c r="AB16" s="366"/>
      <c r="AC16" s="366"/>
      <c r="AD16" s="366"/>
      <c r="AE16" s="366"/>
      <c r="AF16" s="366"/>
      <c r="AG16" s="366"/>
      <c r="AH16" s="366"/>
      <c r="AI16" s="338" t="str">
        <f>IF($C18 = "N/A", 0,$C18)</f>
        <v>0 Students</v>
      </c>
      <c r="AJ16" s="338"/>
      <c r="AK16" s="338"/>
      <c r="AL16" s="338"/>
      <c r="AM16" s="338"/>
      <c r="AN16" s="338"/>
      <c r="AO16" s="338"/>
      <c r="AP16" s="338"/>
      <c r="AQ16" s="338"/>
      <c r="AR16" s="338"/>
      <c r="AS16" s="137"/>
      <c r="AT16" s="138"/>
      <c r="AU16" s="138"/>
      <c r="AV16" s="138"/>
      <c r="AW16" s="139"/>
      <c r="AX16" s="367" t="str">
        <f>IF($C17 = "N/A", 0,$C17)</f>
        <v>0 Students</v>
      </c>
      <c r="AY16" s="367"/>
      <c r="AZ16" s="367"/>
      <c r="BA16" s="367"/>
      <c r="BB16" s="367"/>
      <c r="BC16" s="367"/>
      <c r="BD16" s="367"/>
      <c r="BE16" s="367"/>
      <c r="BF16" s="367"/>
      <c r="BG16" s="367"/>
      <c r="BH16" s="338" t="str">
        <f>IF($C18 = "N/A", 0,$C18)</f>
        <v>0 Students</v>
      </c>
      <c r="BI16" s="338"/>
      <c r="BJ16" s="338"/>
      <c r="BK16" s="338"/>
      <c r="BL16" s="338"/>
      <c r="BM16" s="338"/>
      <c r="BN16" s="338"/>
      <c r="BO16" s="338"/>
      <c r="BP16" s="338"/>
      <c r="BQ16" s="338"/>
      <c r="BR16" s="364" t="str">
        <f>IF($C15 = "N/A", 0,$C15)</f>
        <v>0 Students</v>
      </c>
      <c r="BS16" s="364"/>
      <c r="BT16" s="364"/>
      <c r="BU16" s="364"/>
      <c r="BV16" s="364"/>
      <c r="BW16" s="364"/>
      <c r="BX16" s="364"/>
      <c r="BY16" s="364"/>
      <c r="BZ16" s="364"/>
      <c r="CA16" s="364"/>
      <c r="CB16" s="341" t="str">
        <f>IF($C16 = "N/A", 0,$C16)</f>
        <v>0 Students</v>
      </c>
      <c r="CC16" s="341"/>
      <c r="CD16" s="341"/>
      <c r="CE16" s="341"/>
      <c r="CF16" s="341"/>
      <c r="CG16" s="341"/>
      <c r="CH16" s="341"/>
      <c r="CI16" s="341"/>
      <c r="CJ16" s="341"/>
      <c r="CK16" s="341"/>
      <c r="CL16" s="153"/>
      <c r="CM16" s="52"/>
      <c r="CN16" s="52"/>
      <c r="CO16" s="52"/>
      <c r="CP16" s="53"/>
      <c r="CQ16" s="52"/>
      <c r="CR16" s="52"/>
      <c r="CS16" s="52"/>
      <c r="CT16" s="52"/>
      <c r="CU16" s="154"/>
      <c r="CV16" s="137"/>
      <c r="CW16" s="138"/>
      <c r="CX16" s="138"/>
      <c r="CY16" s="138"/>
      <c r="CZ16" s="139"/>
      <c r="DA16" s="338" t="str">
        <f>IF($C18 = "N/A", 0,$C18)</f>
        <v>0 Students</v>
      </c>
      <c r="DB16" s="338"/>
      <c r="DC16" s="338"/>
      <c r="DD16" s="338"/>
      <c r="DE16" s="338"/>
      <c r="DF16" s="338"/>
      <c r="DG16" s="338"/>
      <c r="DH16" s="338"/>
      <c r="DI16" s="338"/>
      <c r="DJ16" s="338"/>
      <c r="DK16" s="367" t="str">
        <f>IF($C17 = "N/A", 0,$C17)</f>
        <v>0 Students</v>
      </c>
      <c r="DL16" s="367"/>
      <c r="DM16" s="367"/>
      <c r="DN16" s="367"/>
      <c r="DO16" s="367"/>
      <c r="DP16" s="367"/>
      <c r="DQ16" s="367"/>
      <c r="DR16" s="367"/>
      <c r="DS16" s="367"/>
      <c r="DT16" s="367"/>
      <c r="DU16" s="341" t="str">
        <f>IF($C16 = "N/A", 0,$C16)</f>
        <v>0 Students</v>
      </c>
      <c r="DV16" s="341"/>
      <c r="DW16" s="341"/>
      <c r="DX16" s="341"/>
      <c r="DY16" s="341"/>
      <c r="DZ16" s="341"/>
      <c r="EA16" s="341"/>
      <c r="EB16" s="341"/>
      <c r="EC16" s="341"/>
      <c r="ED16" s="341"/>
      <c r="EE16" s="364" t="str">
        <f>IF($C15 = "N/A", 0,$C15)</f>
        <v>0 Students</v>
      </c>
      <c r="EF16" s="364"/>
      <c r="EG16" s="364"/>
      <c r="EH16" s="364"/>
      <c r="EI16" s="364"/>
      <c r="EJ16" s="364"/>
      <c r="EK16" s="364"/>
      <c r="EL16" s="364"/>
      <c r="EM16" s="364"/>
      <c r="EN16" s="364"/>
      <c r="EO16" s="137"/>
      <c r="EP16" s="138"/>
      <c r="EQ16" s="138"/>
      <c r="ER16" s="138"/>
      <c r="ES16" s="139"/>
      <c r="ET16" s="341" t="str">
        <f>IF($C16 = "N/A", 0,$C16)</f>
        <v>0 Students</v>
      </c>
      <c r="EU16" s="341"/>
      <c r="EV16" s="341"/>
      <c r="EW16" s="341"/>
      <c r="EX16" s="341"/>
      <c r="EY16" s="341"/>
      <c r="EZ16" s="341"/>
      <c r="FA16" s="341"/>
      <c r="FB16" s="341"/>
      <c r="FC16" s="341"/>
      <c r="FD16" s="158"/>
      <c r="FE16" s="54"/>
      <c r="FF16" s="54"/>
      <c r="FG16" s="54"/>
      <c r="FH16" s="159"/>
      <c r="FI16" s="364" t="str">
        <f>IF($C15 = "N/A", 0,$C15)</f>
        <v>0 Students</v>
      </c>
      <c r="FJ16" s="364"/>
      <c r="FK16" s="364"/>
      <c r="FL16" s="364"/>
      <c r="FM16" s="364"/>
      <c r="FN16" s="364"/>
      <c r="FO16" s="364"/>
      <c r="FP16" s="364"/>
      <c r="FQ16" s="364"/>
      <c r="FR16" s="364"/>
      <c r="FS16" s="338" t="str">
        <f>IF($C18 = "N/A", 0,$C18)</f>
        <v>0 Students</v>
      </c>
      <c r="FT16" s="338"/>
      <c r="FU16" s="338"/>
      <c r="FV16" s="338"/>
      <c r="FW16" s="338"/>
      <c r="FX16" s="338"/>
      <c r="FY16" s="338"/>
      <c r="FZ16" s="338"/>
      <c r="GA16" s="338"/>
      <c r="GB16" s="338"/>
      <c r="GC16" s="367" t="str">
        <f>IF($C17 = "N/A", 0,$C17)</f>
        <v>0 Students</v>
      </c>
      <c r="GD16" s="367"/>
      <c r="GE16" s="367"/>
      <c r="GF16" s="367"/>
      <c r="GG16" s="367"/>
      <c r="GH16" s="367"/>
      <c r="GI16" s="367"/>
      <c r="GJ16" s="367"/>
      <c r="GK16" s="367"/>
      <c r="GL16" s="367"/>
      <c r="GM16" s="143"/>
      <c r="GN16" s="138"/>
      <c r="GO16" s="138"/>
      <c r="GP16" s="138"/>
      <c r="GQ16" s="144"/>
      <c r="GR16" s="143"/>
      <c r="GS16" s="138"/>
      <c r="GT16" s="138"/>
      <c r="GU16" s="138"/>
      <c r="GV16" s="144"/>
      <c r="GW16" s="143"/>
      <c r="GX16" s="138"/>
      <c r="GY16" s="138"/>
      <c r="GZ16" s="138"/>
      <c r="HA16" s="144"/>
      <c r="HB16" s="143"/>
      <c r="HC16" s="138"/>
      <c r="HD16" s="138"/>
      <c r="HE16" s="138"/>
      <c r="HF16" s="148"/>
    </row>
    <row r="17" spans="1:214" ht="12.6" customHeight="1" thickBot="1" x14ac:dyDescent="0.35">
      <c r="A17" s="407"/>
      <c r="B17" s="8" t="s">
        <v>237</v>
      </c>
      <c r="C17" s="164" t="s">
        <v>343</v>
      </c>
      <c r="D17" s="167"/>
      <c r="E17" s="363"/>
      <c r="F17" s="364"/>
      <c r="G17" s="364"/>
      <c r="H17" s="364"/>
      <c r="I17" s="364"/>
      <c r="J17" s="364"/>
      <c r="K17" s="364"/>
      <c r="L17" s="364"/>
      <c r="M17" s="364"/>
      <c r="N17" s="364"/>
      <c r="O17" s="365"/>
      <c r="P17" s="365"/>
      <c r="Q17" s="365"/>
      <c r="R17" s="365"/>
      <c r="S17" s="365"/>
      <c r="T17" s="365"/>
      <c r="U17" s="365"/>
      <c r="V17" s="365"/>
      <c r="W17" s="365"/>
      <c r="X17" s="365"/>
      <c r="Y17" s="366"/>
      <c r="Z17" s="366"/>
      <c r="AA17" s="366"/>
      <c r="AB17" s="366"/>
      <c r="AC17" s="366"/>
      <c r="AD17" s="366"/>
      <c r="AE17" s="366"/>
      <c r="AF17" s="366"/>
      <c r="AG17" s="366"/>
      <c r="AH17" s="366"/>
      <c r="AI17" s="338"/>
      <c r="AJ17" s="338"/>
      <c r="AK17" s="338"/>
      <c r="AL17" s="338"/>
      <c r="AM17" s="338"/>
      <c r="AN17" s="338"/>
      <c r="AO17" s="338"/>
      <c r="AP17" s="338"/>
      <c r="AQ17" s="338"/>
      <c r="AR17" s="338"/>
      <c r="AS17" s="140"/>
      <c r="AT17" s="141"/>
      <c r="AU17" s="141"/>
      <c r="AV17" s="141"/>
      <c r="AW17" s="142"/>
      <c r="AX17" s="367"/>
      <c r="AY17" s="367"/>
      <c r="AZ17" s="367"/>
      <c r="BA17" s="367"/>
      <c r="BB17" s="367"/>
      <c r="BC17" s="367"/>
      <c r="BD17" s="367"/>
      <c r="BE17" s="367"/>
      <c r="BF17" s="367"/>
      <c r="BG17" s="367"/>
      <c r="BH17" s="338"/>
      <c r="BI17" s="338"/>
      <c r="BJ17" s="338"/>
      <c r="BK17" s="338"/>
      <c r="BL17" s="338"/>
      <c r="BM17" s="338"/>
      <c r="BN17" s="338"/>
      <c r="BO17" s="338"/>
      <c r="BP17" s="338"/>
      <c r="BQ17" s="338"/>
      <c r="BR17" s="364"/>
      <c r="BS17" s="364"/>
      <c r="BT17" s="364"/>
      <c r="BU17" s="364"/>
      <c r="BV17" s="364"/>
      <c r="BW17" s="364"/>
      <c r="BX17" s="364"/>
      <c r="BY17" s="364"/>
      <c r="BZ17" s="364"/>
      <c r="CA17" s="364"/>
      <c r="CB17" s="341"/>
      <c r="CC17" s="341"/>
      <c r="CD17" s="341"/>
      <c r="CE17" s="341"/>
      <c r="CF17" s="341"/>
      <c r="CG17" s="341"/>
      <c r="CH17" s="341"/>
      <c r="CI17" s="341"/>
      <c r="CJ17" s="341"/>
      <c r="CK17" s="341"/>
      <c r="CL17" s="155"/>
      <c r="CM17" s="59"/>
      <c r="CN17" s="59"/>
      <c r="CO17" s="59"/>
      <c r="CP17" s="60"/>
      <c r="CQ17" s="59"/>
      <c r="CR17" s="59"/>
      <c r="CS17" s="59"/>
      <c r="CT17" s="59"/>
      <c r="CU17" s="156"/>
      <c r="CV17" s="140"/>
      <c r="CW17" s="141"/>
      <c r="CX17" s="141"/>
      <c r="CY17" s="141"/>
      <c r="CZ17" s="142"/>
      <c r="DA17" s="338"/>
      <c r="DB17" s="338"/>
      <c r="DC17" s="338"/>
      <c r="DD17" s="338"/>
      <c r="DE17" s="338"/>
      <c r="DF17" s="338"/>
      <c r="DG17" s="338"/>
      <c r="DH17" s="338"/>
      <c r="DI17" s="338"/>
      <c r="DJ17" s="338"/>
      <c r="DK17" s="367"/>
      <c r="DL17" s="367"/>
      <c r="DM17" s="367"/>
      <c r="DN17" s="367"/>
      <c r="DO17" s="367"/>
      <c r="DP17" s="367"/>
      <c r="DQ17" s="367"/>
      <c r="DR17" s="367"/>
      <c r="DS17" s="367"/>
      <c r="DT17" s="367"/>
      <c r="DU17" s="341"/>
      <c r="DV17" s="341"/>
      <c r="DW17" s="341"/>
      <c r="DX17" s="341"/>
      <c r="DY17" s="341"/>
      <c r="DZ17" s="341"/>
      <c r="EA17" s="341"/>
      <c r="EB17" s="341"/>
      <c r="EC17" s="341"/>
      <c r="ED17" s="341"/>
      <c r="EE17" s="364"/>
      <c r="EF17" s="364"/>
      <c r="EG17" s="364"/>
      <c r="EH17" s="364"/>
      <c r="EI17" s="364"/>
      <c r="EJ17" s="364"/>
      <c r="EK17" s="364"/>
      <c r="EL17" s="364"/>
      <c r="EM17" s="364"/>
      <c r="EN17" s="364"/>
      <c r="EO17" s="140"/>
      <c r="EP17" s="141"/>
      <c r="EQ17" s="141"/>
      <c r="ER17" s="141"/>
      <c r="ES17" s="142"/>
      <c r="ET17" s="341"/>
      <c r="EU17" s="341"/>
      <c r="EV17" s="341"/>
      <c r="EW17" s="341"/>
      <c r="EX17" s="341"/>
      <c r="EY17" s="341"/>
      <c r="EZ17" s="341"/>
      <c r="FA17" s="341"/>
      <c r="FB17" s="341"/>
      <c r="FC17" s="341"/>
      <c r="FD17" s="160"/>
      <c r="FE17" s="62"/>
      <c r="FF17" s="62"/>
      <c r="FG17" s="62"/>
      <c r="FH17" s="161"/>
      <c r="FI17" s="364"/>
      <c r="FJ17" s="364"/>
      <c r="FK17" s="364"/>
      <c r="FL17" s="364"/>
      <c r="FM17" s="364"/>
      <c r="FN17" s="364"/>
      <c r="FO17" s="364"/>
      <c r="FP17" s="364"/>
      <c r="FQ17" s="364"/>
      <c r="FR17" s="364"/>
      <c r="FS17" s="338"/>
      <c r="FT17" s="338"/>
      <c r="FU17" s="338"/>
      <c r="FV17" s="338"/>
      <c r="FW17" s="338"/>
      <c r="FX17" s="338"/>
      <c r="FY17" s="338"/>
      <c r="FZ17" s="338"/>
      <c r="GA17" s="338"/>
      <c r="GB17" s="338"/>
      <c r="GC17" s="367"/>
      <c r="GD17" s="367"/>
      <c r="GE17" s="367"/>
      <c r="GF17" s="367"/>
      <c r="GG17" s="367"/>
      <c r="GH17" s="367"/>
      <c r="GI17" s="367"/>
      <c r="GJ17" s="367"/>
      <c r="GK17" s="367"/>
      <c r="GL17" s="367"/>
      <c r="GM17" s="145"/>
      <c r="GN17" s="141"/>
      <c r="GO17" s="141"/>
      <c r="GP17" s="141"/>
      <c r="GQ17" s="146"/>
      <c r="GR17" s="145"/>
      <c r="GS17" s="141"/>
      <c r="GT17" s="141"/>
      <c r="GU17" s="141"/>
      <c r="GV17" s="146"/>
      <c r="GW17" s="145"/>
      <c r="GX17" s="141"/>
      <c r="GY17" s="141"/>
      <c r="GZ17" s="141"/>
      <c r="HA17" s="146"/>
      <c r="HB17" s="145"/>
      <c r="HC17" s="141"/>
      <c r="HD17" s="141"/>
      <c r="HE17" s="141"/>
      <c r="HF17" s="149"/>
    </row>
    <row r="18" spans="1:214" ht="12.6" customHeight="1" thickBot="1" x14ac:dyDescent="0.35">
      <c r="A18" s="407"/>
      <c r="B18" s="150" t="s">
        <v>238</v>
      </c>
      <c r="C18" s="162" t="s">
        <v>343</v>
      </c>
      <c r="D18" s="168"/>
      <c r="E18" s="115"/>
      <c r="F18" s="115"/>
      <c r="G18" s="115"/>
      <c r="H18" s="115"/>
      <c r="I18" s="115"/>
      <c r="J18" s="84"/>
      <c r="K18" s="115"/>
      <c r="L18" s="115"/>
      <c r="M18" s="115"/>
      <c r="N18" s="85"/>
      <c r="O18" s="115"/>
      <c r="P18" s="115"/>
      <c r="Q18" s="115"/>
      <c r="R18" s="115"/>
      <c r="S18" s="85"/>
      <c r="T18" s="115"/>
      <c r="U18" s="115"/>
      <c r="V18" s="115"/>
      <c r="W18" s="115"/>
      <c r="X18" s="85"/>
      <c r="Y18" s="115"/>
      <c r="Z18" s="115"/>
      <c r="AA18" s="115"/>
      <c r="AB18" s="115"/>
      <c r="AC18" s="85"/>
      <c r="AD18" s="115"/>
      <c r="AE18" s="115"/>
      <c r="AF18" s="115"/>
      <c r="AG18" s="115"/>
      <c r="AH18" s="85"/>
      <c r="AI18" s="115"/>
      <c r="AJ18" s="115"/>
      <c r="AK18" s="115"/>
      <c r="AL18" s="115"/>
      <c r="AM18" s="85"/>
      <c r="AN18" s="115"/>
      <c r="AO18" s="115"/>
      <c r="AP18" s="115"/>
      <c r="AQ18" s="115"/>
      <c r="AR18" s="85"/>
      <c r="AS18" s="115"/>
      <c r="AT18" s="115"/>
      <c r="AU18" s="115"/>
      <c r="AV18" s="115"/>
      <c r="AW18" s="85"/>
      <c r="AX18" s="115"/>
      <c r="AY18" s="115"/>
      <c r="AZ18" s="115"/>
      <c r="BA18" s="115"/>
      <c r="BB18" s="85"/>
      <c r="BC18" s="115"/>
      <c r="BD18" s="115"/>
      <c r="BE18" s="115"/>
      <c r="BF18" s="115"/>
      <c r="BG18" s="85"/>
      <c r="BH18" s="115"/>
      <c r="BI18" s="115"/>
      <c r="BJ18" s="115"/>
      <c r="BK18" s="115"/>
      <c r="BL18" s="85"/>
      <c r="BM18" s="115"/>
      <c r="BN18" s="115"/>
      <c r="BO18" s="115"/>
      <c r="BP18" s="115"/>
      <c r="BQ18" s="85"/>
      <c r="BR18" s="115"/>
      <c r="BS18" s="115"/>
      <c r="BT18" s="115"/>
      <c r="BU18" s="115"/>
      <c r="BV18" s="85"/>
      <c r="BW18" s="115"/>
      <c r="BX18" s="115"/>
      <c r="BY18" s="115"/>
      <c r="BZ18" s="115"/>
      <c r="CA18" s="85"/>
      <c r="CB18" s="115"/>
      <c r="CC18" s="115"/>
      <c r="CD18" s="115"/>
      <c r="CE18" s="115"/>
      <c r="CF18" s="85"/>
      <c r="CG18" s="115"/>
      <c r="CH18" s="115"/>
      <c r="CI18" s="115"/>
      <c r="CJ18" s="115"/>
      <c r="CK18" s="85"/>
      <c r="CL18" s="130"/>
      <c r="CM18" s="130"/>
      <c r="CN18" s="130"/>
      <c r="CO18" s="130"/>
      <c r="CP18" s="68"/>
      <c r="CQ18" s="130"/>
      <c r="CR18" s="130"/>
      <c r="CS18" s="130"/>
      <c r="CT18" s="130"/>
      <c r="CU18" s="68"/>
      <c r="CV18" s="115"/>
      <c r="CW18" s="115"/>
      <c r="CX18" s="115"/>
      <c r="CY18" s="115"/>
      <c r="CZ18" s="85"/>
      <c r="DA18" s="115"/>
      <c r="DB18" s="115"/>
      <c r="DC18" s="115"/>
      <c r="DD18" s="115"/>
      <c r="DE18" s="85"/>
      <c r="DF18" s="115"/>
      <c r="DG18" s="115"/>
      <c r="DH18" s="115"/>
      <c r="DI18" s="115"/>
      <c r="DJ18" s="85"/>
      <c r="DK18" s="115"/>
      <c r="DL18" s="115"/>
      <c r="DM18" s="115"/>
      <c r="DN18" s="115"/>
      <c r="DO18" s="85"/>
      <c r="DP18" s="115"/>
      <c r="DQ18" s="115"/>
      <c r="DR18" s="115"/>
      <c r="DS18" s="115"/>
      <c r="DT18" s="85"/>
      <c r="DU18" s="115"/>
      <c r="DV18" s="115"/>
      <c r="DW18" s="115"/>
      <c r="DX18" s="115"/>
      <c r="DY18" s="85"/>
      <c r="DZ18" s="115"/>
      <c r="EA18" s="115"/>
      <c r="EB18" s="115"/>
      <c r="EC18" s="115"/>
      <c r="ED18" s="85"/>
      <c r="EE18" s="115"/>
      <c r="EF18" s="115"/>
      <c r="EG18" s="115"/>
      <c r="EH18" s="115"/>
      <c r="EI18" s="85"/>
      <c r="EJ18" s="115"/>
      <c r="EK18" s="115"/>
      <c r="EL18" s="115"/>
      <c r="EM18" s="115"/>
      <c r="EN18" s="85"/>
      <c r="EO18" s="115"/>
      <c r="EP18" s="115"/>
      <c r="EQ18" s="115"/>
      <c r="ER18" s="115"/>
      <c r="ES18" s="85"/>
      <c r="ET18" s="115"/>
      <c r="EU18" s="115"/>
      <c r="EV18" s="115"/>
      <c r="EW18" s="115"/>
      <c r="EX18" s="85"/>
      <c r="EY18" s="115"/>
      <c r="EZ18" s="115"/>
      <c r="FA18" s="115"/>
      <c r="FB18" s="115"/>
      <c r="FC18" s="85"/>
      <c r="FD18" s="131"/>
      <c r="FE18" s="131"/>
      <c r="FF18" s="131"/>
      <c r="FG18" s="131"/>
      <c r="FH18" s="69"/>
      <c r="FI18" s="115"/>
      <c r="FJ18" s="115"/>
      <c r="FK18" s="115"/>
      <c r="FL18" s="115"/>
      <c r="FM18" s="85"/>
      <c r="FN18" s="115"/>
      <c r="FO18" s="115"/>
      <c r="FP18" s="115"/>
      <c r="FQ18" s="115"/>
      <c r="FR18" s="85"/>
      <c r="FS18" s="115"/>
      <c r="FT18" s="115"/>
      <c r="FU18" s="115"/>
      <c r="FV18" s="115"/>
      <c r="FW18" s="85"/>
      <c r="FX18" s="115"/>
      <c r="FY18" s="115"/>
      <c r="FZ18" s="115"/>
      <c r="GA18" s="115"/>
      <c r="GB18" s="85"/>
      <c r="GC18" s="115"/>
      <c r="GD18" s="115"/>
      <c r="GE18" s="115"/>
      <c r="GF18" s="115"/>
      <c r="GG18" s="85"/>
      <c r="GH18" s="115"/>
      <c r="GI18" s="115"/>
      <c r="GJ18" s="115"/>
      <c r="GK18" s="115"/>
      <c r="GL18" s="85"/>
      <c r="GM18" s="115"/>
      <c r="GN18" s="115"/>
      <c r="GO18" s="115"/>
      <c r="GP18" s="115"/>
      <c r="GQ18" s="85"/>
      <c r="GR18" s="115"/>
      <c r="GS18" s="115"/>
      <c r="GT18" s="115"/>
      <c r="GU18" s="115"/>
      <c r="GV18" s="85"/>
      <c r="GW18" s="115"/>
      <c r="GX18" s="115"/>
      <c r="GY18" s="115"/>
      <c r="GZ18" s="115"/>
      <c r="HA18" s="85"/>
      <c r="HB18" s="115"/>
      <c r="HC18" s="115"/>
      <c r="HD18" s="115"/>
      <c r="HE18" s="115"/>
      <c r="HF18" s="151"/>
    </row>
    <row r="19" spans="1:214" ht="12.6" customHeight="1" x14ac:dyDescent="0.3">
      <c r="A19" s="407"/>
      <c r="B19" s="14" t="s">
        <v>240</v>
      </c>
      <c r="C19" s="357" t="s">
        <v>131</v>
      </c>
      <c r="D19" s="122"/>
      <c r="E19" s="92"/>
      <c r="F19" s="92"/>
      <c r="G19" s="92"/>
      <c r="H19" s="92"/>
      <c r="I19" s="92"/>
      <c r="J19" s="336" t="s">
        <v>343</v>
      </c>
      <c r="K19" s="336"/>
      <c r="L19" s="336"/>
      <c r="M19" s="336"/>
      <c r="N19" s="336"/>
      <c r="O19" s="336"/>
      <c r="P19" s="336"/>
      <c r="Q19" s="336"/>
      <c r="R19" s="336"/>
      <c r="S19" s="336"/>
      <c r="T19" s="336" t="s">
        <v>343</v>
      </c>
      <c r="U19" s="336"/>
      <c r="V19" s="336"/>
      <c r="W19" s="336"/>
      <c r="X19" s="336"/>
      <c r="Y19" s="336"/>
      <c r="Z19" s="336"/>
      <c r="AA19" s="336"/>
      <c r="AB19" s="336"/>
      <c r="AC19" s="336"/>
      <c r="AD19" s="336" t="s">
        <v>343</v>
      </c>
      <c r="AE19" s="336"/>
      <c r="AF19" s="336"/>
      <c r="AG19" s="336"/>
      <c r="AH19" s="336"/>
      <c r="AI19" s="336"/>
      <c r="AJ19" s="336"/>
      <c r="AK19" s="336"/>
      <c r="AL19" s="336"/>
      <c r="AM19" s="336"/>
      <c r="AN19" s="336" t="s">
        <v>343</v>
      </c>
      <c r="AO19" s="336"/>
      <c r="AP19" s="336"/>
      <c r="AQ19" s="336"/>
      <c r="AR19" s="336"/>
      <c r="AS19" s="336"/>
      <c r="AT19" s="336"/>
      <c r="AU19" s="336"/>
      <c r="AV19" s="336"/>
      <c r="AW19" s="336"/>
      <c r="AX19" s="336" t="s">
        <v>343</v>
      </c>
      <c r="AY19" s="336"/>
      <c r="AZ19" s="336"/>
      <c r="BA19" s="336"/>
      <c r="BB19" s="336"/>
      <c r="BC19" s="336"/>
      <c r="BD19" s="336"/>
      <c r="BE19" s="336"/>
      <c r="BF19" s="336"/>
      <c r="BG19" s="336"/>
      <c r="BH19" s="336" t="s">
        <v>343</v>
      </c>
      <c r="BI19" s="336"/>
      <c r="BJ19" s="336"/>
      <c r="BK19" s="336"/>
      <c r="BL19" s="336"/>
      <c r="BM19" s="336"/>
      <c r="BN19" s="336"/>
      <c r="BO19" s="336"/>
      <c r="BP19" s="336"/>
      <c r="BQ19" s="336"/>
      <c r="BR19" s="336" t="s">
        <v>343</v>
      </c>
      <c r="BS19" s="336"/>
      <c r="BT19" s="336"/>
      <c r="BU19" s="336"/>
      <c r="BV19" s="336"/>
      <c r="BW19" s="336"/>
      <c r="BX19" s="336"/>
      <c r="BY19" s="336"/>
      <c r="BZ19" s="336"/>
      <c r="CA19" s="336"/>
      <c r="CB19" s="336" t="s">
        <v>343</v>
      </c>
      <c r="CC19" s="336"/>
      <c r="CD19" s="336"/>
      <c r="CE19" s="336"/>
      <c r="CF19" s="336"/>
      <c r="CG19" s="336"/>
      <c r="CH19" s="336"/>
      <c r="CI19" s="336"/>
      <c r="CJ19" s="336"/>
      <c r="CK19" s="336"/>
      <c r="CL19" s="52"/>
      <c r="CM19" s="52"/>
      <c r="CN19" s="52"/>
      <c r="CO19" s="52"/>
      <c r="CP19" s="53"/>
      <c r="CQ19" s="52"/>
      <c r="CR19" s="52"/>
      <c r="CS19" s="52"/>
      <c r="CT19" s="52"/>
      <c r="CU19" s="53"/>
      <c r="CV19" s="336" t="s">
        <v>343</v>
      </c>
      <c r="CW19" s="336"/>
      <c r="CX19" s="336"/>
      <c r="CY19" s="336"/>
      <c r="CZ19" s="336"/>
      <c r="DA19" s="336"/>
      <c r="DB19" s="336"/>
      <c r="DC19" s="336"/>
      <c r="DD19" s="336"/>
      <c r="DE19" s="336"/>
      <c r="DF19" s="336" t="s">
        <v>343</v>
      </c>
      <c r="DG19" s="336"/>
      <c r="DH19" s="336"/>
      <c r="DI19" s="336"/>
      <c r="DJ19" s="336"/>
      <c r="DK19" s="336"/>
      <c r="DL19" s="336"/>
      <c r="DM19" s="336"/>
      <c r="DN19" s="336"/>
      <c r="DO19" s="336"/>
      <c r="DP19" s="344" t="s">
        <v>347</v>
      </c>
      <c r="DQ19" s="345"/>
      <c r="DR19" s="345"/>
      <c r="DS19" s="345"/>
      <c r="DT19" s="93"/>
      <c r="DU19" s="92"/>
      <c r="DV19" s="92"/>
      <c r="DW19" s="92"/>
      <c r="DX19" s="92"/>
      <c r="DY19" s="93"/>
      <c r="DZ19" s="92"/>
      <c r="EA19" s="92"/>
      <c r="EB19" s="92"/>
      <c r="EC19" s="92"/>
      <c r="ED19" s="93"/>
      <c r="EE19" s="92"/>
      <c r="EF19" s="92"/>
      <c r="EG19" s="92"/>
      <c r="EH19" s="92"/>
      <c r="EI19" s="93"/>
      <c r="EJ19" s="92"/>
      <c r="EK19" s="92"/>
      <c r="EL19" s="92"/>
      <c r="EM19" s="92"/>
      <c r="EN19" s="93"/>
      <c r="EO19" s="92"/>
      <c r="EP19" s="92"/>
      <c r="EQ19" s="92"/>
      <c r="ER19" s="92"/>
      <c r="ES19" s="93"/>
      <c r="ET19" s="92"/>
      <c r="EU19" s="92"/>
      <c r="EV19" s="92"/>
      <c r="EW19" s="92"/>
      <c r="EX19" s="93"/>
      <c r="EY19" s="336" t="s">
        <v>343</v>
      </c>
      <c r="EZ19" s="336"/>
      <c r="FA19" s="336"/>
      <c r="FB19" s="336"/>
      <c r="FC19" s="93"/>
      <c r="FD19" s="54"/>
      <c r="FE19" s="54"/>
      <c r="FF19" s="54"/>
      <c r="FG19" s="54"/>
      <c r="FH19" s="55"/>
      <c r="FI19" s="336" t="s">
        <v>343</v>
      </c>
      <c r="FJ19" s="336"/>
      <c r="FK19" s="336"/>
      <c r="FL19" s="336"/>
      <c r="FM19" s="93"/>
      <c r="FN19" s="336" t="s">
        <v>343</v>
      </c>
      <c r="FO19" s="336"/>
      <c r="FP19" s="336"/>
      <c r="FQ19" s="336"/>
      <c r="FR19" s="93"/>
      <c r="FS19" s="336" t="s">
        <v>343</v>
      </c>
      <c r="FT19" s="336"/>
      <c r="FU19" s="336"/>
      <c r="FV19" s="336"/>
      <c r="FW19" s="93"/>
      <c r="FX19" s="92"/>
      <c r="FY19" s="92"/>
      <c r="FZ19" s="92"/>
      <c r="GA19" s="92"/>
      <c r="GB19" s="93"/>
      <c r="GC19" s="92"/>
      <c r="GD19" s="92"/>
      <c r="GE19" s="92"/>
      <c r="GF19" s="92"/>
      <c r="GG19" s="93"/>
      <c r="GH19" s="92"/>
      <c r="GI19" s="92"/>
      <c r="GJ19" s="92"/>
      <c r="GK19" s="92"/>
      <c r="GL19" s="93"/>
      <c r="GM19" s="92"/>
      <c r="GN19" s="92"/>
      <c r="GO19" s="92"/>
      <c r="GP19" s="92"/>
      <c r="GQ19" s="93"/>
      <c r="GR19" s="92"/>
      <c r="GS19" s="92"/>
      <c r="GT19" s="92"/>
      <c r="GU19" s="92"/>
      <c r="GV19" s="93"/>
      <c r="GW19" s="92"/>
      <c r="GX19" s="92"/>
      <c r="GY19" s="92"/>
      <c r="GZ19" s="92"/>
      <c r="HA19" s="93"/>
      <c r="HB19" s="92"/>
      <c r="HC19" s="92"/>
      <c r="HD19" s="92"/>
      <c r="HE19" s="92"/>
      <c r="HF19" s="94"/>
    </row>
    <row r="20" spans="1:214" ht="12.6" customHeight="1" thickBot="1" x14ac:dyDescent="0.35">
      <c r="A20" s="407"/>
      <c r="B20" s="15" t="s">
        <v>239</v>
      </c>
      <c r="C20" s="358"/>
      <c r="D20" s="123"/>
      <c r="E20" s="81"/>
      <c r="F20" s="81"/>
      <c r="G20" s="81"/>
      <c r="H20" s="81"/>
      <c r="I20" s="81"/>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59"/>
      <c r="CM20" s="59"/>
      <c r="CN20" s="59"/>
      <c r="CO20" s="59"/>
      <c r="CP20" s="60"/>
      <c r="CQ20" s="59"/>
      <c r="CR20" s="59"/>
      <c r="CS20" s="59"/>
      <c r="CT20" s="59"/>
      <c r="CU20" s="60"/>
      <c r="CV20" s="337"/>
      <c r="CW20" s="337"/>
      <c r="CX20" s="337"/>
      <c r="CY20" s="337"/>
      <c r="CZ20" s="337"/>
      <c r="DA20" s="337"/>
      <c r="DB20" s="337"/>
      <c r="DC20" s="337"/>
      <c r="DD20" s="337"/>
      <c r="DE20" s="337"/>
      <c r="DF20" s="337"/>
      <c r="DG20" s="337"/>
      <c r="DH20" s="337"/>
      <c r="DI20" s="337"/>
      <c r="DJ20" s="337"/>
      <c r="DK20" s="337"/>
      <c r="DL20" s="337"/>
      <c r="DM20" s="337"/>
      <c r="DN20" s="337"/>
      <c r="DO20" s="337"/>
      <c r="DP20" s="346"/>
      <c r="DQ20" s="347"/>
      <c r="DR20" s="347"/>
      <c r="DS20" s="347"/>
      <c r="DT20" s="83"/>
      <c r="DU20" s="81"/>
      <c r="DV20" s="81"/>
      <c r="DW20" s="81"/>
      <c r="DX20" s="81"/>
      <c r="DY20" s="83"/>
      <c r="DZ20" s="81"/>
      <c r="EA20" s="81"/>
      <c r="EB20" s="81"/>
      <c r="EC20" s="81"/>
      <c r="ED20" s="83"/>
      <c r="EE20" s="81"/>
      <c r="EF20" s="81"/>
      <c r="EG20" s="81"/>
      <c r="EH20" s="81"/>
      <c r="EI20" s="83"/>
      <c r="EJ20" s="81"/>
      <c r="EK20" s="81"/>
      <c r="EL20" s="81"/>
      <c r="EM20" s="81"/>
      <c r="EN20" s="83"/>
      <c r="EO20" s="81"/>
      <c r="EP20" s="81"/>
      <c r="EQ20" s="81"/>
      <c r="ER20" s="81"/>
      <c r="ES20" s="83"/>
      <c r="ET20" s="81"/>
      <c r="EU20" s="81"/>
      <c r="EV20" s="81"/>
      <c r="EW20" s="81"/>
      <c r="EX20" s="83"/>
      <c r="EY20" s="337"/>
      <c r="EZ20" s="337"/>
      <c r="FA20" s="337"/>
      <c r="FB20" s="337"/>
      <c r="FC20" s="83"/>
      <c r="FD20" s="62"/>
      <c r="FE20" s="62"/>
      <c r="FF20" s="62"/>
      <c r="FG20" s="62"/>
      <c r="FH20" s="63"/>
      <c r="FI20" s="337"/>
      <c r="FJ20" s="337"/>
      <c r="FK20" s="337"/>
      <c r="FL20" s="337"/>
      <c r="FM20" s="83"/>
      <c r="FN20" s="337"/>
      <c r="FO20" s="337"/>
      <c r="FP20" s="337"/>
      <c r="FQ20" s="337"/>
      <c r="FR20" s="83"/>
      <c r="FS20" s="337"/>
      <c r="FT20" s="337"/>
      <c r="FU20" s="337"/>
      <c r="FV20" s="337"/>
      <c r="FW20" s="83"/>
      <c r="FX20" s="81"/>
      <c r="FY20" s="81"/>
      <c r="FZ20" s="81"/>
      <c r="GA20" s="81"/>
      <c r="GB20" s="83"/>
      <c r="GC20" s="81"/>
      <c r="GD20" s="81"/>
      <c r="GE20" s="81"/>
      <c r="GF20" s="81"/>
      <c r="GG20" s="83"/>
      <c r="GH20" s="81"/>
      <c r="GI20" s="81"/>
      <c r="GJ20" s="81"/>
      <c r="GK20" s="81"/>
      <c r="GL20" s="83"/>
      <c r="GM20" s="81"/>
      <c r="GN20" s="81"/>
      <c r="GO20" s="81"/>
      <c r="GP20" s="81"/>
      <c r="GQ20" s="83"/>
      <c r="GR20" s="81"/>
      <c r="GS20" s="81"/>
      <c r="GT20" s="81"/>
      <c r="GU20" s="81"/>
      <c r="GV20" s="83"/>
      <c r="GW20" s="81"/>
      <c r="GX20" s="81"/>
      <c r="GY20" s="81"/>
      <c r="GZ20" s="81"/>
      <c r="HA20" s="83"/>
      <c r="HB20" s="81"/>
      <c r="HC20" s="81"/>
      <c r="HD20" s="81"/>
      <c r="HE20" s="81"/>
      <c r="HF20" s="95"/>
    </row>
    <row r="21" spans="1:214" ht="12.6" customHeight="1" x14ac:dyDescent="0.25">
      <c r="A21" s="407"/>
      <c r="B21" s="349" t="s">
        <v>242</v>
      </c>
      <c r="C21" s="351"/>
      <c r="D21" s="353"/>
      <c r="E21" s="96"/>
      <c r="F21" s="96"/>
      <c r="G21" s="342">
        <f>VALUE(LEFT(E16,1))</f>
        <v>0</v>
      </c>
      <c r="H21" s="96"/>
      <c r="I21" s="97"/>
      <c r="J21" s="98"/>
      <c r="K21" s="96"/>
      <c r="L21" s="342">
        <f>VALUE(LEFT(J19,1))+VALUE(LEFT(E16,1))</f>
        <v>0</v>
      </c>
      <c r="M21" s="96"/>
      <c r="N21" s="97"/>
      <c r="O21" s="98"/>
      <c r="P21" s="96"/>
      <c r="Q21" s="342">
        <f>VALUE(LEFT(J19,1))+VALUE(LEFT(O16,1))</f>
        <v>0</v>
      </c>
      <c r="R21" s="96"/>
      <c r="S21" s="97"/>
      <c r="T21" s="98"/>
      <c r="U21" s="96"/>
      <c r="V21" s="342">
        <f>VALUE(LEFT(T19,1))+VALUE(LEFT(O16,1))</f>
        <v>0</v>
      </c>
      <c r="W21" s="96"/>
      <c r="X21" s="97"/>
      <c r="Y21" s="98"/>
      <c r="Z21" s="96"/>
      <c r="AA21" s="342">
        <f>VALUE(LEFT(T19,1))+VALUE(LEFT(Y16,1))</f>
        <v>0</v>
      </c>
      <c r="AB21" s="96"/>
      <c r="AC21" s="97"/>
      <c r="AD21" s="98"/>
      <c r="AE21" s="96"/>
      <c r="AF21" s="342">
        <f>VALUE(LEFT(AD19,1))+VALUE(LEFT(Y16,1))</f>
        <v>0</v>
      </c>
      <c r="AG21" s="96"/>
      <c r="AH21" s="97"/>
      <c r="AI21" s="98"/>
      <c r="AJ21" s="96"/>
      <c r="AK21" s="342">
        <f>VALUE(LEFT(AD19,1))+VALUE(LEFT(AI16,1))</f>
        <v>0</v>
      </c>
      <c r="AL21" s="96"/>
      <c r="AM21" s="97"/>
      <c r="AN21" s="98"/>
      <c r="AO21" s="96"/>
      <c r="AP21" s="342">
        <f>VALUE(LEFT(AN19,1))+VALUE(LEFT(AI16,1))</f>
        <v>0</v>
      </c>
      <c r="AQ21" s="96"/>
      <c r="AR21" s="97"/>
      <c r="AS21" s="98"/>
      <c r="AT21" s="96"/>
      <c r="AU21" s="342">
        <f>VALUE(LEFT(AN19,1))</f>
        <v>0</v>
      </c>
      <c r="AV21" s="96"/>
      <c r="AW21" s="97"/>
      <c r="AX21" s="98"/>
      <c r="AY21" s="96"/>
      <c r="AZ21" s="342">
        <f>VALUE(LEFT(AX19,1))+VALUE(LEFT(AX16,1))</f>
        <v>0</v>
      </c>
      <c r="BA21" s="96"/>
      <c r="BB21" s="97"/>
      <c r="BC21" s="98"/>
      <c r="BD21" s="96"/>
      <c r="BE21" s="342">
        <f>VALUE(LEFT(AX19,1))+VALUE(LEFT(AX16,1))</f>
        <v>0</v>
      </c>
      <c r="BF21" s="96"/>
      <c r="BG21" s="97"/>
      <c r="BH21" s="98"/>
      <c r="BI21" s="96"/>
      <c r="BJ21" s="342">
        <f>VALUE(LEFT(BH19,1))+VALUE(LEFT(BH16,1))</f>
        <v>0</v>
      </c>
      <c r="BK21" s="96"/>
      <c r="BL21" s="97"/>
      <c r="BM21" s="98"/>
      <c r="BN21" s="96"/>
      <c r="BO21" s="342">
        <f>VALUE(LEFT(BH19,1))+VALUE(LEFT(BH16,1))</f>
        <v>0</v>
      </c>
      <c r="BP21" s="96"/>
      <c r="BQ21" s="97"/>
      <c r="BR21" s="98"/>
      <c r="BS21" s="96"/>
      <c r="BT21" s="342">
        <f>VALUE(LEFT(BR19,1))+VALUE(LEFT(BR16,1))</f>
        <v>0</v>
      </c>
      <c r="BU21" s="96"/>
      <c r="BV21" s="97"/>
      <c r="BW21" s="98"/>
      <c r="BX21" s="96"/>
      <c r="BY21" s="342">
        <f>VALUE(LEFT(BR19,1))+VALUE(LEFT(BR16,1))</f>
        <v>0</v>
      </c>
      <c r="BZ21" s="96"/>
      <c r="CA21" s="97"/>
      <c r="CB21" s="98"/>
      <c r="CC21" s="96"/>
      <c r="CD21" s="342">
        <f>VALUE(LEFT(CB19,1))+VALUE(LEFT(CB16,1))</f>
        <v>0</v>
      </c>
      <c r="CE21" s="96"/>
      <c r="CF21" s="97"/>
      <c r="CG21" s="98"/>
      <c r="CH21" s="96"/>
      <c r="CI21" s="342">
        <f>VALUE(LEFT(CB19,1))+VALUE(LEFT(CB16,1))</f>
        <v>0</v>
      </c>
      <c r="CJ21" s="96"/>
      <c r="CK21" s="97"/>
      <c r="CL21" s="130"/>
      <c r="CM21" s="130"/>
      <c r="CN21" s="130"/>
      <c r="CO21" s="130"/>
      <c r="CP21" s="68"/>
      <c r="CQ21" s="130"/>
      <c r="CR21" s="130"/>
      <c r="CS21" s="130"/>
      <c r="CT21" s="130"/>
      <c r="CU21" s="68"/>
      <c r="CV21" s="98"/>
      <c r="CW21" s="96"/>
      <c r="CX21" s="342">
        <f>VALUE(LEFT(CV19,1))</f>
        <v>0</v>
      </c>
      <c r="CY21" s="96"/>
      <c r="CZ21" s="97"/>
      <c r="DA21" s="98"/>
      <c r="DB21" s="96"/>
      <c r="DC21" s="342">
        <f>VALUE(LEFT(CV19,1))+VALUE(LEFT(DA16,1))</f>
        <v>0</v>
      </c>
      <c r="DD21" s="96"/>
      <c r="DE21" s="97"/>
      <c r="DF21" s="98"/>
      <c r="DG21" s="96"/>
      <c r="DH21" s="342">
        <f>VALUE(LEFT(DF19,1))+VALUE(LEFT(DA16,1))</f>
        <v>0</v>
      </c>
      <c r="DI21" s="96"/>
      <c r="DJ21" s="97"/>
      <c r="DK21" s="98"/>
      <c r="DL21" s="96"/>
      <c r="DM21" s="342">
        <f>VALUE(LEFT(DF19,1))+VALUE(LEFT(DK16,1))</f>
        <v>0</v>
      </c>
      <c r="DN21" s="96"/>
      <c r="DO21" s="97"/>
      <c r="DP21" s="98"/>
      <c r="DQ21" s="96"/>
      <c r="DR21" s="342">
        <f>VALUE(LEFT(DK16,1))</f>
        <v>0</v>
      </c>
      <c r="DS21" s="96"/>
      <c r="DT21" s="97"/>
      <c r="DU21" s="98"/>
      <c r="DV21" s="96"/>
      <c r="DW21" s="342">
        <f>VALUE(LEFT(DU16,1))</f>
        <v>0</v>
      </c>
      <c r="DX21" s="96"/>
      <c r="DY21" s="97"/>
      <c r="DZ21" s="98"/>
      <c r="EA21" s="96"/>
      <c r="EB21" s="342">
        <f>VALUE(LEFT(DU16,1))</f>
        <v>0</v>
      </c>
      <c r="EC21" s="96"/>
      <c r="ED21" s="97"/>
      <c r="EE21" s="98"/>
      <c r="EF21" s="96"/>
      <c r="EG21" s="342">
        <f>VALUE(LEFT(EE16,1))</f>
        <v>0</v>
      </c>
      <c r="EH21" s="96"/>
      <c r="EI21" s="97"/>
      <c r="EJ21" s="98"/>
      <c r="EK21" s="96"/>
      <c r="EL21" s="342">
        <f>VALUE(LEFT(EE16,1))</f>
        <v>0</v>
      </c>
      <c r="EM21" s="96"/>
      <c r="EN21" s="97"/>
      <c r="EO21" s="98"/>
      <c r="EP21" s="96"/>
      <c r="EQ21" s="342"/>
      <c r="ER21" s="96"/>
      <c r="ES21" s="97"/>
      <c r="ET21" s="98"/>
      <c r="EU21" s="96"/>
      <c r="EV21" s="342">
        <f>VALUE(LEFT(ET16,1))</f>
        <v>0</v>
      </c>
      <c r="EW21" s="96"/>
      <c r="EX21" s="97"/>
      <c r="EY21" s="98"/>
      <c r="EZ21" s="96"/>
      <c r="FA21" s="342">
        <f>VALUE(LEFT(ET16,1))+VALUE(LEFT(EY19,1))</f>
        <v>0</v>
      </c>
      <c r="FB21" s="96"/>
      <c r="FC21" s="97"/>
      <c r="FD21" s="157"/>
      <c r="FE21" s="54"/>
      <c r="FF21" s="54"/>
      <c r="FG21" s="54"/>
      <c r="FH21" s="55"/>
      <c r="FI21" s="98"/>
      <c r="FJ21" s="96"/>
      <c r="FK21" s="342">
        <f>VALUE(LEFT(FI19,1))+VALUE(LEFT(FI16,1))</f>
        <v>0</v>
      </c>
      <c r="FL21" s="96"/>
      <c r="FM21" s="97"/>
      <c r="FN21" s="98"/>
      <c r="FO21" s="96"/>
      <c r="FP21" s="342">
        <f>VALUE(LEFT(FN19,1))+VALUE(LEFT(FI16,1))</f>
        <v>0</v>
      </c>
      <c r="FQ21" s="96"/>
      <c r="FR21" s="97"/>
      <c r="FS21" s="98"/>
      <c r="FT21" s="96"/>
      <c r="FU21" s="342">
        <f>VALUE(LEFT(FS19,1))+VALUE(LEFT(FS16,1))</f>
        <v>0</v>
      </c>
      <c r="FV21" s="96"/>
      <c r="FW21" s="97"/>
      <c r="FX21" s="98"/>
      <c r="FY21" s="96"/>
      <c r="FZ21" s="342">
        <f>VALUE(LEFT(FS16,1))</f>
        <v>0</v>
      </c>
      <c r="GA21" s="96"/>
      <c r="GB21" s="97"/>
      <c r="GC21" s="98"/>
      <c r="GD21" s="96"/>
      <c r="GE21" s="342">
        <f>VALUE(LEFT(GC16,1))</f>
        <v>0</v>
      </c>
      <c r="GF21" s="96"/>
      <c r="GG21" s="97"/>
      <c r="GH21" s="98"/>
      <c r="GI21" s="96"/>
      <c r="GJ21" s="342">
        <f>VALUE(LEFT(GC16,1))</f>
        <v>0</v>
      </c>
      <c r="GK21" s="96"/>
      <c r="GL21" s="97"/>
      <c r="GM21" s="98"/>
      <c r="GN21" s="96"/>
      <c r="GO21" s="342"/>
      <c r="GP21" s="96"/>
      <c r="GQ21" s="97"/>
      <c r="GR21" s="98"/>
      <c r="GS21" s="96"/>
      <c r="GT21" s="96"/>
      <c r="GU21" s="96"/>
      <c r="GV21" s="97"/>
      <c r="GW21" s="98"/>
      <c r="GX21" s="96"/>
      <c r="GY21" s="96"/>
      <c r="GZ21" s="96"/>
      <c r="HA21" s="97"/>
      <c r="HB21" s="98"/>
      <c r="HC21" s="96"/>
      <c r="HD21" s="96"/>
      <c r="HE21" s="96"/>
      <c r="HF21" s="99"/>
    </row>
    <row r="22" spans="1:214" ht="12.6" customHeight="1" thickBot="1" x14ac:dyDescent="0.3">
      <c r="A22" s="407"/>
      <c r="B22" s="350"/>
      <c r="C22" s="352"/>
      <c r="D22" s="354"/>
      <c r="E22" s="100"/>
      <c r="F22" s="100"/>
      <c r="G22" s="343"/>
      <c r="H22" s="100"/>
      <c r="I22" s="101"/>
      <c r="J22" s="102"/>
      <c r="K22" s="100"/>
      <c r="L22" s="343"/>
      <c r="M22" s="100"/>
      <c r="N22" s="101"/>
      <c r="O22" s="102"/>
      <c r="P22" s="100"/>
      <c r="Q22" s="343"/>
      <c r="R22" s="100"/>
      <c r="S22" s="101"/>
      <c r="T22" s="102"/>
      <c r="U22" s="100"/>
      <c r="V22" s="343"/>
      <c r="W22" s="100"/>
      <c r="X22" s="101"/>
      <c r="Y22" s="102"/>
      <c r="Z22" s="100"/>
      <c r="AA22" s="343"/>
      <c r="AB22" s="100"/>
      <c r="AC22" s="101"/>
      <c r="AD22" s="102"/>
      <c r="AE22" s="100"/>
      <c r="AF22" s="343"/>
      <c r="AG22" s="100"/>
      <c r="AH22" s="101"/>
      <c r="AI22" s="102"/>
      <c r="AJ22" s="100"/>
      <c r="AK22" s="343"/>
      <c r="AL22" s="100"/>
      <c r="AM22" s="101"/>
      <c r="AN22" s="102"/>
      <c r="AO22" s="100"/>
      <c r="AP22" s="343"/>
      <c r="AQ22" s="100"/>
      <c r="AR22" s="101"/>
      <c r="AS22" s="102"/>
      <c r="AT22" s="100"/>
      <c r="AU22" s="343"/>
      <c r="AV22" s="100"/>
      <c r="AW22" s="101"/>
      <c r="AX22" s="102"/>
      <c r="AY22" s="100"/>
      <c r="AZ22" s="343"/>
      <c r="BA22" s="100"/>
      <c r="BB22" s="101"/>
      <c r="BC22" s="102"/>
      <c r="BD22" s="100"/>
      <c r="BE22" s="343"/>
      <c r="BF22" s="100"/>
      <c r="BG22" s="101"/>
      <c r="BH22" s="102"/>
      <c r="BI22" s="100"/>
      <c r="BJ22" s="343"/>
      <c r="BK22" s="100"/>
      <c r="BL22" s="101"/>
      <c r="BM22" s="102"/>
      <c r="BN22" s="100"/>
      <c r="BO22" s="343"/>
      <c r="BP22" s="100"/>
      <c r="BQ22" s="101"/>
      <c r="BR22" s="102"/>
      <c r="BS22" s="100"/>
      <c r="BT22" s="343"/>
      <c r="BU22" s="100"/>
      <c r="BV22" s="101"/>
      <c r="BW22" s="102"/>
      <c r="BX22" s="100"/>
      <c r="BY22" s="343"/>
      <c r="BZ22" s="100"/>
      <c r="CA22" s="101"/>
      <c r="CB22" s="102"/>
      <c r="CC22" s="100"/>
      <c r="CD22" s="343"/>
      <c r="CE22" s="100"/>
      <c r="CF22" s="101"/>
      <c r="CG22" s="102"/>
      <c r="CH22" s="100"/>
      <c r="CI22" s="343"/>
      <c r="CJ22" s="100"/>
      <c r="CK22" s="101"/>
      <c r="CL22" s="130"/>
      <c r="CM22" s="130"/>
      <c r="CN22" s="130"/>
      <c r="CO22" s="130"/>
      <c r="CP22" s="68"/>
      <c r="CQ22" s="130"/>
      <c r="CR22" s="130"/>
      <c r="CS22" s="130"/>
      <c r="CT22" s="130"/>
      <c r="CU22" s="68"/>
      <c r="CV22" s="102"/>
      <c r="CW22" s="100"/>
      <c r="CX22" s="343"/>
      <c r="CY22" s="100"/>
      <c r="CZ22" s="101"/>
      <c r="DA22" s="102"/>
      <c r="DB22" s="100"/>
      <c r="DC22" s="343"/>
      <c r="DD22" s="100"/>
      <c r="DE22" s="101"/>
      <c r="DF22" s="102"/>
      <c r="DG22" s="100"/>
      <c r="DH22" s="343"/>
      <c r="DI22" s="100"/>
      <c r="DJ22" s="101"/>
      <c r="DK22" s="102"/>
      <c r="DL22" s="100"/>
      <c r="DM22" s="343"/>
      <c r="DN22" s="100"/>
      <c r="DO22" s="101"/>
      <c r="DP22" s="102"/>
      <c r="DQ22" s="100"/>
      <c r="DR22" s="343"/>
      <c r="DS22" s="100"/>
      <c r="DT22" s="101"/>
      <c r="DU22" s="102"/>
      <c r="DV22" s="100"/>
      <c r="DW22" s="343"/>
      <c r="DX22" s="100"/>
      <c r="DY22" s="101"/>
      <c r="DZ22" s="102"/>
      <c r="EA22" s="100"/>
      <c r="EB22" s="343"/>
      <c r="EC22" s="100"/>
      <c r="ED22" s="101"/>
      <c r="EE22" s="102"/>
      <c r="EF22" s="100"/>
      <c r="EG22" s="343"/>
      <c r="EH22" s="100"/>
      <c r="EI22" s="101"/>
      <c r="EJ22" s="102"/>
      <c r="EK22" s="100"/>
      <c r="EL22" s="343"/>
      <c r="EM22" s="100"/>
      <c r="EN22" s="101"/>
      <c r="EO22" s="102"/>
      <c r="EP22" s="100"/>
      <c r="EQ22" s="343"/>
      <c r="ER22" s="100"/>
      <c r="ES22" s="101"/>
      <c r="ET22" s="102"/>
      <c r="EU22" s="100"/>
      <c r="EV22" s="343"/>
      <c r="EW22" s="100"/>
      <c r="EX22" s="101"/>
      <c r="EY22" s="102"/>
      <c r="EZ22" s="100"/>
      <c r="FA22" s="343"/>
      <c r="FB22" s="100"/>
      <c r="FC22" s="101"/>
      <c r="FD22" s="152"/>
      <c r="FE22" s="62"/>
      <c r="FF22" s="62"/>
      <c r="FG22" s="62"/>
      <c r="FH22" s="63"/>
      <c r="FI22" s="102"/>
      <c r="FJ22" s="100"/>
      <c r="FK22" s="343"/>
      <c r="FL22" s="100"/>
      <c r="FM22" s="101"/>
      <c r="FN22" s="102"/>
      <c r="FO22" s="100"/>
      <c r="FP22" s="343"/>
      <c r="FQ22" s="100"/>
      <c r="FR22" s="101"/>
      <c r="FS22" s="102"/>
      <c r="FT22" s="100"/>
      <c r="FU22" s="343"/>
      <c r="FV22" s="100"/>
      <c r="FW22" s="101"/>
      <c r="FX22" s="102"/>
      <c r="FY22" s="100"/>
      <c r="FZ22" s="343"/>
      <c r="GA22" s="100"/>
      <c r="GB22" s="101"/>
      <c r="GC22" s="102"/>
      <c r="GD22" s="100"/>
      <c r="GE22" s="343"/>
      <c r="GF22" s="100"/>
      <c r="GG22" s="101"/>
      <c r="GH22" s="102"/>
      <c r="GI22" s="100"/>
      <c r="GJ22" s="343"/>
      <c r="GK22" s="100"/>
      <c r="GL22" s="101"/>
      <c r="GM22" s="102"/>
      <c r="GN22" s="100"/>
      <c r="GO22" s="343"/>
      <c r="GP22" s="100"/>
      <c r="GQ22" s="101"/>
      <c r="GR22" s="102"/>
      <c r="GS22" s="100"/>
      <c r="GT22" s="100"/>
      <c r="GU22" s="100"/>
      <c r="GV22" s="101"/>
      <c r="GW22" s="102"/>
      <c r="GX22" s="100"/>
      <c r="GY22" s="100"/>
      <c r="GZ22" s="100"/>
      <c r="HA22" s="101"/>
      <c r="HB22" s="102"/>
      <c r="HC22" s="100"/>
      <c r="HD22" s="100"/>
      <c r="HE22" s="100"/>
      <c r="HF22" s="103"/>
    </row>
    <row r="23" spans="1:214" ht="12.6" customHeight="1" thickBot="1" x14ac:dyDescent="0.35">
      <c r="A23" s="408"/>
      <c r="B23" s="16"/>
      <c r="C23" s="16"/>
      <c r="D23" s="125"/>
      <c r="E23" s="104"/>
      <c r="F23" s="104"/>
      <c r="G23" s="104"/>
      <c r="H23" s="104"/>
      <c r="I23" s="104"/>
      <c r="J23" s="105"/>
      <c r="K23" s="104"/>
      <c r="L23" s="104"/>
      <c r="M23" s="104"/>
      <c r="N23" s="106"/>
      <c r="O23" s="104"/>
      <c r="P23" s="104"/>
      <c r="Q23" s="104"/>
      <c r="R23" s="104"/>
      <c r="S23" s="106"/>
      <c r="T23" s="104"/>
      <c r="U23" s="104"/>
      <c r="V23" s="104"/>
      <c r="W23" s="104"/>
      <c r="X23" s="106"/>
      <c r="Y23" s="104"/>
      <c r="Z23" s="104"/>
      <c r="AA23" s="104"/>
      <c r="AB23" s="104"/>
      <c r="AC23" s="106"/>
      <c r="AD23" s="104"/>
      <c r="AE23" s="104"/>
      <c r="AF23" s="104"/>
      <c r="AG23" s="104"/>
      <c r="AH23" s="106"/>
      <c r="AI23" s="104"/>
      <c r="AJ23" s="104"/>
      <c r="AK23" s="104"/>
      <c r="AL23" s="104"/>
      <c r="AM23" s="106"/>
      <c r="AN23" s="104"/>
      <c r="AO23" s="104"/>
      <c r="AP23" s="104"/>
      <c r="AQ23" s="104"/>
      <c r="AR23" s="106"/>
      <c r="AS23" s="104"/>
      <c r="AT23" s="104"/>
      <c r="AU23" s="104"/>
      <c r="AV23" s="104"/>
      <c r="AW23" s="106"/>
      <c r="AX23" s="104"/>
      <c r="AY23" s="104"/>
      <c r="AZ23" s="104"/>
      <c r="BA23" s="104"/>
      <c r="BB23" s="106"/>
      <c r="BC23" s="104"/>
      <c r="BD23" s="104"/>
      <c r="BE23" s="104"/>
      <c r="BF23" s="104"/>
      <c r="BG23" s="106"/>
      <c r="BH23" s="104"/>
      <c r="BI23" s="104"/>
      <c r="BJ23" s="104"/>
      <c r="BK23" s="104"/>
      <c r="BL23" s="106"/>
      <c r="BM23" s="104"/>
      <c r="BN23" s="104"/>
      <c r="BO23" s="104"/>
      <c r="BP23" s="104"/>
      <c r="BQ23" s="106"/>
      <c r="BR23" s="104"/>
      <c r="BS23" s="104"/>
      <c r="BT23" s="104"/>
      <c r="BU23" s="104"/>
      <c r="BV23" s="106"/>
      <c r="BW23" s="104"/>
      <c r="BX23" s="104"/>
      <c r="BY23" s="104"/>
      <c r="BZ23" s="104"/>
      <c r="CA23" s="106"/>
      <c r="CB23" s="104"/>
      <c r="CC23" s="104"/>
      <c r="CD23" s="104"/>
      <c r="CE23" s="104"/>
      <c r="CF23" s="106"/>
      <c r="CG23" s="104"/>
      <c r="CH23" s="104"/>
      <c r="CI23" s="104"/>
      <c r="CJ23" s="104"/>
      <c r="CK23" s="106"/>
      <c r="CL23" s="107"/>
      <c r="CM23" s="107"/>
      <c r="CN23" s="107"/>
      <c r="CO23" s="107"/>
      <c r="CP23" s="108"/>
      <c r="CQ23" s="107"/>
      <c r="CR23" s="107"/>
      <c r="CS23" s="107"/>
      <c r="CT23" s="107"/>
      <c r="CU23" s="108"/>
      <c r="CV23" s="104"/>
      <c r="CW23" s="104"/>
      <c r="CX23" s="104"/>
      <c r="CY23" s="104"/>
      <c r="CZ23" s="106"/>
      <c r="DA23" s="104"/>
      <c r="DB23" s="104"/>
      <c r="DC23" s="104"/>
      <c r="DD23" s="104"/>
      <c r="DE23" s="106"/>
      <c r="DF23" s="104"/>
      <c r="DG23" s="104"/>
      <c r="DH23" s="104"/>
      <c r="DI23" s="104"/>
      <c r="DJ23" s="106"/>
      <c r="DK23" s="104"/>
      <c r="DL23" s="104"/>
      <c r="DM23" s="104"/>
      <c r="DN23" s="104"/>
      <c r="DO23" s="106"/>
      <c r="DP23" s="104"/>
      <c r="DQ23" s="104"/>
      <c r="DR23" s="104"/>
      <c r="DS23" s="104"/>
      <c r="DT23" s="106"/>
      <c r="DU23" s="104"/>
      <c r="DV23" s="104"/>
      <c r="DW23" s="104"/>
      <c r="DX23" s="104"/>
      <c r="DY23" s="106"/>
      <c r="DZ23" s="104"/>
      <c r="EA23" s="104"/>
      <c r="EB23" s="104"/>
      <c r="EC23" s="104"/>
      <c r="ED23" s="106"/>
      <c r="EE23" s="104"/>
      <c r="EF23" s="104"/>
      <c r="EG23" s="104"/>
      <c r="EH23" s="104"/>
      <c r="EI23" s="106"/>
      <c r="EJ23" s="104"/>
      <c r="EK23" s="104"/>
      <c r="EL23" s="104"/>
      <c r="EM23" s="104"/>
      <c r="EN23" s="106"/>
      <c r="EO23" s="104"/>
      <c r="EP23" s="104"/>
      <c r="EQ23" s="104"/>
      <c r="ER23" s="104"/>
      <c r="ES23" s="106"/>
      <c r="ET23" s="104"/>
      <c r="EU23" s="104"/>
      <c r="EV23" s="104"/>
      <c r="EW23" s="104"/>
      <c r="EX23" s="106"/>
      <c r="EY23" s="104"/>
      <c r="EZ23" s="104"/>
      <c r="FA23" s="104"/>
      <c r="FB23" s="104"/>
      <c r="FC23" s="106"/>
      <c r="FD23" s="62"/>
      <c r="FE23" s="62"/>
      <c r="FF23" s="62"/>
      <c r="FG23" s="62"/>
      <c r="FH23" s="63"/>
      <c r="FI23" s="104"/>
      <c r="FJ23" s="104"/>
      <c r="FK23" s="104"/>
      <c r="FL23" s="104"/>
      <c r="FM23" s="106"/>
      <c r="FN23" s="104"/>
      <c r="FO23" s="104"/>
      <c r="FP23" s="104"/>
      <c r="FQ23" s="104"/>
      <c r="FR23" s="106"/>
      <c r="FS23" s="104"/>
      <c r="FT23" s="104"/>
      <c r="FU23" s="104"/>
      <c r="FV23" s="104"/>
      <c r="FW23" s="106"/>
      <c r="FX23" s="104"/>
      <c r="FY23" s="104"/>
      <c r="FZ23" s="104"/>
      <c r="GA23" s="104"/>
      <c r="GB23" s="106"/>
      <c r="GC23" s="104"/>
      <c r="GD23" s="104"/>
      <c r="GE23" s="104"/>
      <c r="GF23" s="104"/>
      <c r="GG23" s="106"/>
      <c r="GH23" s="104"/>
      <c r="GI23" s="104"/>
      <c r="GJ23" s="104"/>
      <c r="GK23" s="104"/>
      <c r="GL23" s="106"/>
      <c r="GM23" s="104"/>
      <c r="GN23" s="104"/>
      <c r="GO23" s="104"/>
      <c r="GP23" s="104"/>
      <c r="GQ23" s="106"/>
      <c r="GR23" s="104"/>
      <c r="GS23" s="104"/>
      <c r="GT23" s="104"/>
      <c r="GU23" s="104"/>
      <c r="GV23" s="106"/>
      <c r="GW23" s="104"/>
      <c r="GX23" s="104"/>
      <c r="GY23" s="104"/>
      <c r="GZ23" s="104"/>
      <c r="HA23" s="106"/>
      <c r="HB23" s="104"/>
      <c r="HC23" s="104"/>
      <c r="HD23" s="104"/>
      <c r="HE23" s="104"/>
      <c r="HF23" s="109"/>
    </row>
    <row r="24" spans="1:214" ht="15" customHeight="1" x14ac:dyDescent="0.3">
      <c r="Q24" s="41"/>
      <c r="R24" s="41"/>
      <c r="S24" s="42"/>
      <c r="T24" s="41"/>
      <c r="U24" s="41"/>
      <c r="V24" s="41"/>
      <c r="W24" s="41"/>
      <c r="X24" s="42"/>
      <c r="Y24" s="41"/>
      <c r="Z24" s="41"/>
      <c r="AA24" s="41"/>
      <c r="AB24" s="41"/>
      <c r="AC24" s="42"/>
      <c r="AD24" s="41"/>
      <c r="AE24" s="41"/>
      <c r="AF24" s="41"/>
      <c r="AG24" s="41"/>
      <c r="AH24" s="42"/>
      <c r="AI24" s="41"/>
      <c r="AJ24" s="41"/>
      <c r="AK24" s="41"/>
      <c r="AL24" s="41"/>
      <c r="AM24" s="42"/>
      <c r="AN24" s="41"/>
      <c r="AO24" s="41"/>
      <c r="AP24" s="41"/>
      <c r="AQ24" s="41"/>
      <c r="AR24" s="42"/>
      <c r="AS24" s="41"/>
      <c r="AT24" s="41"/>
      <c r="AU24" s="41"/>
      <c r="AV24" s="41"/>
      <c r="AW24" s="42"/>
      <c r="AX24" s="41"/>
      <c r="AY24" s="41"/>
      <c r="AZ24" s="41"/>
      <c r="BA24" s="41"/>
      <c r="BB24" s="42"/>
      <c r="BC24" s="41"/>
      <c r="BD24" s="41"/>
      <c r="BE24" s="41"/>
      <c r="BF24" s="41"/>
      <c r="BG24" s="42"/>
      <c r="BH24" s="41"/>
      <c r="BI24" s="41"/>
      <c r="BJ24" s="41"/>
      <c r="BK24" s="41"/>
      <c r="BL24" s="42"/>
      <c r="BM24" s="41"/>
      <c r="BN24" s="41"/>
      <c r="BO24" s="41"/>
      <c r="BP24" s="41"/>
      <c r="BQ24" s="42"/>
      <c r="BR24" s="41"/>
      <c r="BS24" s="41"/>
      <c r="BT24" s="41"/>
      <c r="BU24" s="41"/>
      <c r="BV24" s="42"/>
      <c r="BW24" s="41"/>
      <c r="BX24" s="41"/>
      <c r="BY24" s="41"/>
      <c r="BZ24" s="41"/>
      <c r="CA24" s="42"/>
      <c r="CB24" s="41"/>
      <c r="CC24" s="41"/>
      <c r="CD24" s="41"/>
      <c r="CE24" s="41"/>
      <c r="CF24" s="42"/>
      <c r="CG24" s="41"/>
      <c r="CH24" s="41"/>
      <c r="CI24" s="41"/>
      <c r="CJ24" s="41"/>
      <c r="CK24" s="42"/>
      <c r="CL24" s="41"/>
      <c r="CM24" s="41"/>
      <c r="CN24" s="41"/>
      <c r="CO24" s="41"/>
      <c r="CP24" s="42"/>
      <c r="CQ24" s="41"/>
      <c r="CR24" s="41"/>
      <c r="CS24" s="41"/>
      <c r="CT24" s="48"/>
      <c r="CU24" s="49"/>
      <c r="CV24" s="48"/>
      <c r="CW24" s="48"/>
      <c r="CX24" s="48"/>
      <c r="CY24" s="48"/>
      <c r="CZ24" s="49"/>
      <c r="DA24" s="48"/>
      <c r="DB24" s="48"/>
      <c r="DC24" s="48"/>
      <c r="DD24" s="48"/>
      <c r="DE24" s="49"/>
      <c r="DF24" s="48"/>
      <c r="DG24" s="48"/>
      <c r="DH24" s="48"/>
      <c r="DI24" s="48"/>
      <c r="DJ24" s="49"/>
      <c r="DK24" s="48"/>
      <c r="DL24" s="48"/>
      <c r="DM24" s="48"/>
      <c r="DN24" s="48"/>
      <c r="DO24" s="49"/>
      <c r="DP24" s="48"/>
      <c r="DQ24" s="48"/>
      <c r="DR24" s="48"/>
      <c r="DS24" s="48"/>
      <c r="DT24" s="49"/>
      <c r="DU24" s="48"/>
      <c r="DV24" s="48"/>
      <c r="DW24" s="48"/>
      <c r="DX24" s="48"/>
      <c r="DY24" s="49"/>
      <c r="DZ24" s="48"/>
      <c r="EA24" s="48"/>
      <c r="EB24" s="48"/>
      <c r="EC24" s="48"/>
      <c r="ED24" s="49"/>
      <c r="EE24" s="48"/>
      <c r="EF24" s="48"/>
      <c r="EG24" s="48"/>
    </row>
    <row r="25" spans="1:214" ht="18" customHeight="1" x14ac:dyDescent="0.3">
      <c r="B25" s="250" t="s">
        <v>81</v>
      </c>
      <c r="D25" s="128"/>
      <c r="E25" s="19"/>
      <c r="G25" s="23"/>
      <c r="H25" s="23"/>
      <c r="I25" s="23"/>
      <c r="J25" s="110"/>
      <c r="K25" s="23"/>
      <c r="L25" s="23"/>
      <c r="M25" s="23"/>
      <c r="N25" s="111"/>
      <c r="O25" s="19"/>
      <c r="P25" s="19"/>
      <c r="Q25" s="19"/>
      <c r="R25" s="19"/>
      <c r="S25" s="46"/>
      <c r="T25" s="19"/>
      <c r="U25" s="19"/>
      <c r="V25" s="19"/>
      <c r="W25" s="19"/>
      <c r="X25" s="46"/>
      <c r="Y25" s="19"/>
      <c r="Z25" s="19"/>
      <c r="AA25" s="19"/>
      <c r="AB25" s="19"/>
      <c r="AC25" s="46"/>
      <c r="AD25" s="19"/>
      <c r="AE25" s="19"/>
      <c r="AF25" s="19"/>
      <c r="AG25" s="19"/>
      <c r="AH25" s="46"/>
      <c r="AI25" s="19"/>
      <c r="AJ25" s="19"/>
      <c r="AK25" s="19"/>
      <c r="AL25" s="19"/>
      <c r="AM25" s="46"/>
      <c r="AN25" s="19"/>
      <c r="AO25" s="19"/>
      <c r="AP25" s="19"/>
      <c r="AQ25" s="19"/>
      <c r="AR25" s="46"/>
      <c r="AS25" s="19"/>
      <c r="AT25" s="19"/>
      <c r="AU25" s="19"/>
      <c r="AV25" s="19"/>
      <c r="AW25" s="46"/>
      <c r="AX25" s="19"/>
      <c r="AY25" s="19"/>
      <c r="AZ25" s="19"/>
      <c r="BA25" s="19"/>
      <c r="BB25" s="46"/>
      <c r="BC25" s="19"/>
      <c r="BD25" s="19"/>
      <c r="BE25" s="19"/>
      <c r="BF25" s="19"/>
      <c r="BG25" s="46"/>
      <c r="BH25" s="19"/>
      <c r="BI25" s="19"/>
      <c r="BJ25" s="19"/>
      <c r="BK25" s="19"/>
      <c r="BL25" s="46"/>
      <c r="BM25" s="19"/>
      <c r="BN25" s="19"/>
      <c r="BO25" s="19"/>
      <c r="BP25" s="19"/>
      <c r="BQ25" s="46"/>
      <c r="BR25" s="19"/>
      <c r="BS25" s="19"/>
      <c r="BT25" s="19"/>
      <c r="BU25" s="19"/>
      <c r="BV25" s="46"/>
      <c r="BW25" s="19"/>
      <c r="BX25" s="19"/>
      <c r="BY25" s="19"/>
      <c r="BZ25" s="19"/>
      <c r="CA25" s="46"/>
      <c r="CB25" s="19"/>
      <c r="CC25" s="19"/>
      <c r="CD25" s="19"/>
      <c r="CE25" s="19"/>
      <c r="CF25" s="46"/>
      <c r="CL25" s="19"/>
      <c r="CM25" s="19"/>
      <c r="CN25" s="19"/>
      <c r="CO25" s="19"/>
      <c r="CP25" s="46"/>
      <c r="CQ25" s="19"/>
      <c r="CR25" s="19"/>
      <c r="CS25" s="19"/>
      <c r="CT25" s="19"/>
      <c r="CU25" s="46"/>
      <c r="CV25" s="19"/>
      <c r="CW25" s="19"/>
      <c r="CX25" s="19"/>
      <c r="CY25" s="19"/>
      <c r="CZ25" s="46"/>
      <c r="DA25" s="19"/>
      <c r="DB25" s="19"/>
      <c r="DC25" s="19"/>
      <c r="DD25" s="19"/>
      <c r="DE25" s="46"/>
      <c r="DF25" s="19"/>
      <c r="DG25" s="19"/>
      <c r="DH25" s="19"/>
      <c r="DI25" s="19"/>
      <c r="DJ25" s="46"/>
      <c r="DK25" s="19"/>
      <c r="DL25" s="19"/>
      <c r="DM25" s="19"/>
      <c r="DN25" s="19"/>
      <c r="DO25" s="46"/>
      <c r="DP25" s="48"/>
      <c r="DQ25" s="48"/>
      <c r="DR25" s="48"/>
      <c r="DS25" s="48"/>
      <c r="DT25" s="49"/>
      <c r="DU25" s="48"/>
      <c r="DV25" s="48"/>
      <c r="DW25" s="48"/>
      <c r="DX25" s="48"/>
      <c r="DY25" s="49"/>
      <c r="DZ25" s="48"/>
      <c r="EA25" s="48"/>
      <c r="EB25" s="48"/>
      <c r="EC25" s="48"/>
      <c r="ED25" s="49"/>
      <c r="EE25" s="48"/>
      <c r="EF25" s="48"/>
      <c r="EG25" s="48"/>
    </row>
  </sheetData>
  <sheetProtection algorithmName="SHA-512" hashValue="Vaa3EfBBLacBAYY7ai4n32fI/I6/NYIIlARX/WEko9I5KVq9JAS+znnU7JS/5eoyV66wF2cheyHE76WWAqkg7w==" saltValue="9x63z+CfgzOVTEPvff3jgQ==" spinCount="100000" sheet="1" selectLockedCells="1"/>
  <mergeCells count="258">
    <mergeCell ref="B6:B7"/>
    <mergeCell ref="C6:C7"/>
    <mergeCell ref="A1:C1"/>
    <mergeCell ref="T3:X3"/>
    <mergeCell ref="BM3:BQ3"/>
    <mergeCell ref="BM4:BQ4"/>
    <mergeCell ref="A3:A23"/>
    <mergeCell ref="Q12:Q13"/>
    <mergeCell ref="V12:V13"/>
    <mergeCell ref="AA12:AA13"/>
    <mergeCell ref="AF12:AF13"/>
    <mergeCell ref="AK12:AK13"/>
    <mergeCell ref="AP12:AP13"/>
    <mergeCell ref="AU12:AU13"/>
    <mergeCell ref="AZ12:AZ13"/>
    <mergeCell ref="Y8:Y9"/>
    <mergeCell ref="AB8:AB9"/>
    <mergeCell ref="AD8:AD9"/>
    <mergeCell ref="AG8:AG9"/>
    <mergeCell ref="AI8:AI9"/>
    <mergeCell ref="AL8:AL9"/>
    <mergeCell ref="AN8:AN9"/>
    <mergeCell ref="AQ8:AQ9"/>
    <mergeCell ref="BH16:BQ17"/>
    <mergeCell ref="BR3:BV3"/>
    <mergeCell ref="E3:I3"/>
    <mergeCell ref="E4:I4"/>
    <mergeCell ref="B3:B5"/>
    <mergeCell ref="AS3:AW3"/>
    <mergeCell ref="AS4:AW4"/>
    <mergeCell ref="AX3:BB3"/>
    <mergeCell ref="AX4:BB4"/>
    <mergeCell ref="BC3:BG3"/>
    <mergeCell ref="BC4:BG4"/>
    <mergeCell ref="AI4:AM4"/>
    <mergeCell ref="AN3:AR3"/>
    <mergeCell ref="AN4:AR4"/>
    <mergeCell ref="BR4:BV4"/>
    <mergeCell ref="J3:N3"/>
    <mergeCell ref="J4:N4"/>
    <mergeCell ref="O3:S3"/>
    <mergeCell ref="O4:S4"/>
    <mergeCell ref="AI3:AM3"/>
    <mergeCell ref="AD3:AH3"/>
    <mergeCell ref="AD4:AH4"/>
    <mergeCell ref="T4:X4"/>
    <mergeCell ref="Y3:AC3"/>
    <mergeCell ref="Y4:AC4"/>
    <mergeCell ref="CQ4:CU4"/>
    <mergeCell ref="CL3:CU3"/>
    <mergeCell ref="CG3:CK3"/>
    <mergeCell ref="GR3:GV3"/>
    <mergeCell ref="ET3:EX3"/>
    <mergeCell ref="EY3:FC3"/>
    <mergeCell ref="DP4:DT4"/>
    <mergeCell ref="DU4:DY4"/>
    <mergeCell ref="DZ4:ED4"/>
    <mergeCell ref="GW3:HA3"/>
    <mergeCell ref="BH3:BL3"/>
    <mergeCell ref="BH4:BL4"/>
    <mergeCell ref="FX3:GB3"/>
    <mergeCell ref="FI4:FM4"/>
    <mergeCell ref="FD4:FH4"/>
    <mergeCell ref="FS4:FW4"/>
    <mergeCell ref="FX4:GB4"/>
    <mergeCell ref="GC4:GG4"/>
    <mergeCell ref="GH4:GL4"/>
    <mergeCell ref="GM4:GQ4"/>
    <mergeCell ref="FN4:FR4"/>
    <mergeCell ref="FI3:FM3"/>
    <mergeCell ref="FD3:FH3"/>
    <mergeCell ref="FN3:FR3"/>
    <mergeCell ref="GH3:GL3"/>
    <mergeCell ref="GM3:GQ3"/>
    <mergeCell ref="GC3:GG3"/>
    <mergeCell ref="FS3:FW3"/>
    <mergeCell ref="CB3:CF3"/>
    <mergeCell ref="CB4:CF4"/>
    <mergeCell ref="CG4:CK4"/>
    <mergeCell ref="BW3:CA3"/>
    <mergeCell ref="BW4:CA4"/>
    <mergeCell ref="HB3:HF3"/>
    <mergeCell ref="CL4:CP4"/>
    <mergeCell ref="ET4:EX4"/>
    <mergeCell ref="EY4:FC4"/>
    <mergeCell ref="DP3:DT3"/>
    <mergeCell ref="DU3:DY3"/>
    <mergeCell ref="DZ3:ED3"/>
    <mergeCell ref="EE3:EI3"/>
    <mergeCell ref="EO4:ES4"/>
    <mergeCell ref="DF3:DJ3"/>
    <mergeCell ref="DK3:DO3"/>
    <mergeCell ref="CV3:CZ3"/>
    <mergeCell ref="DA3:DE3"/>
    <mergeCell ref="EJ3:EN3"/>
    <mergeCell ref="GR4:GV4"/>
    <mergeCell ref="GW4:HA4"/>
    <mergeCell ref="HB4:HF4"/>
    <mergeCell ref="CV4:CZ4"/>
    <mergeCell ref="DA4:DE4"/>
    <mergeCell ref="DF4:DJ4"/>
    <mergeCell ref="DK4:DO4"/>
    <mergeCell ref="EO3:ES3"/>
    <mergeCell ref="EE4:EI4"/>
    <mergeCell ref="EJ4:EN4"/>
    <mergeCell ref="GO12:GO13"/>
    <mergeCell ref="BU8:BU9"/>
    <mergeCell ref="DR12:DR13"/>
    <mergeCell ref="DW12:DW13"/>
    <mergeCell ref="EG12:EG13"/>
    <mergeCell ref="DG10:DG11"/>
    <mergeCell ref="DI10:DI11"/>
    <mergeCell ref="AS8:AS9"/>
    <mergeCell ref="AV8:AV9"/>
    <mergeCell ref="AX8:AX9"/>
    <mergeCell ref="BA8:BA9"/>
    <mergeCell ref="BC8:BC9"/>
    <mergeCell ref="BF8:BF9"/>
    <mergeCell ref="BM8:BM9"/>
    <mergeCell ref="BP8:BP9"/>
    <mergeCell ref="BR8:BR9"/>
    <mergeCell ref="BE12:BE13"/>
    <mergeCell ref="BO12:BO13"/>
    <mergeCell ref="BT12:BT13"/>
    <mergeCell ref="BA10:BA11"/>
    <mergeCell ref="BD10:BD11"/>
    <mergeCell ref="BF10:BF11"/>
    <mergeCell ref="BN10:BN11"/>
    <mergeCell ref="BP10:BP11"/>
    <mergeCell ref="GE12:GE13"/>
    <mergeCell ref="GJ12:GJ13"/>
    <mergeCell ref="GC16:GL17"/>
    <mergeCell ref="BY12:BY13"/>
    <mergeCell ref="DX8:DX9"/>
    <mergeCell ref="EE8:EE9"/>
    <mergeCell ref="EH8:EH9"/>
    <mergeCell ref="EL12:EL13"/>
    <mergeCell ref="EQ12:EQ13"/>
    <mergeCell ref="EV12:EV13"/>
    <mergeCell ref="FK12:FK13"/>
    <mergeCell ref="DP8:DP9"/>
    <mergeCell ref="DS8:DS9"/>
    <mergeCell ref="DU8:DU9"/>
    <mergeCell ref="BR16:CA17"/>
    <mergeCell ref="EE16:EN17"/>
    <mergeCell ref="FI16:FR17"/>
    <mergeCell ref="CB16:CK17"/>
    <mergeCell ref="DU16:ED17"/>
    <mergeCell ref="FT10:FT11"/>
    <mergeCell ref="FV10:FV11"/>
    <mergeCell ref="AX19:BG20"/>
    <mergeCell ref="BH19:BQ20"/>
    <mergeCell ref="BR19:CA20"/>
    <mergeCell ref="CV19:DE20"/>
    <mergeCell ref="DF19:DO20"/>
    <mergeCell ref="EY19:FB20"/>
    <mergeCell ref="DF8:DF9"/>
    <mergeCell ref="DI8:DI9"/>
    <mergeCell ref="DK8:DK9"/>
    <mergeCell ref="DN8:DN9"/>
    <mergeCell ref="BS10:BS11"/>
    <mergeCell ref="DK16:DT17"/>
    <mergeCell ref="BU10:BU11"/>
    <mergeCell ref="CC10:CC11"/>
    <mergeCell ref="BZ10:BZ11"/>
    <mergeCell ref="DA16:DJ17"/>
    <mergeCell ref="AX16:BG17"/>
    <mergeCell ref="EH10:EH11"/>
    <mergeCell ref="EF10:EF11"/>
    <mergeCell ref="BW8:BW9"/>
    <mergeCell ref="BZ8:BZ9"/>
    <mergeCell ref="C19:C20"/>
    <mergeCell ref="U10:U11"/>
    <mergeCell ref="W10:W11"/>
    <mergeCell ref="Z10:Z11"/>
    <mergeCell ref="AB10:AB11"/>
    <mergeCell ref="AE10:AE11"/>
    <mergeCell ref="AG10:AG11"/>
    <mergeCell ref="AJ10:AJ11"/>
    <mergeCell ref="AT10:AT11"/>
    <mergeCell ref="J19:S20"/>
    <mergeCell ref="T19:AC20"/>
    <mergeCell ref="E16:N17"/>
    <mergeCell ref="O16:X17"/>
    <mergeCell ref="Y16:AH17"/>
    <mergeCell ref="AQ10:AQ11"/>
    <mergeCell ref="AI16:AR17"/>
    <mergeCell ref="AD19:AM20"/>
    <mergeCell ref="AN19:AW20"/>
    <mergeCell ref="FO6:FO7"/>
    <mergeCell ref="FR6:FR7"/>
    <mergeCell ref="EO8:EO9"/>
    <mergeCell ref="ER8:ER9"/>
    <mergeCell ref="FI8:FI9"/>
    <mergeCell ref="FL8:FL9"/>
    <mergeCell ref="FN8:FN9"/>
    <mergeCell ref="FQ8:FQ9"/>
    <mergeCell ref="EK10:EK11"/>
    <mergeCell ref="EM10:EM11"/>
    <mergeCell ref="FJ6:FJ7"/>
    <mergeCell ref="FM6:FM7"/>
    <mergeCell ref="FQ10:FQ11"/>
    <mergeCell ref="EP6:EP7"/>
    <mergeCell ref="DL6:DL7"/>
    <mergeCell ref="DO6:DO7"/>
    <mergeCell ref="DQ6:DQ7"/>
    <mergeCell ref="DT6:DT7"/>
    <mergeCell ref="EI6:EI7"/>
    <mergeCell ref="EK6:EK7"/>
    <mergeCell ref="EN6:EN7"/>
    <mergeCell ref="B21:B22"/>
    <mergeCell ref="C21:C22"/>
    <mergeCell ref="D21:D22"/>
    <mergeCell ref="G21:G22"/>
    <mergeCell ref="L21:L22"/>
    <mergeCell ref="Q21:Q22"/>
    <mergeCell ref="V21:V22"/>
    <mergeCell ref="AA21:AA22"/>
    <mergeCell ref="AF21:AF22"/>
    <mergeCell ref="AK21:AK22"/>
    <mergeCell ref="AP21:AP22"/>
    <mergeCell ref="AU21:AU22"/>
    <mergeCell ref="AZ21:AZ22"/>
    <mergeCell ref="BE21:BE22"/>
    <mergeCell ref="BJ21:BJ22"/>
    <mergeCell ref="BO21:BO22"/>
    <mergeCell ref="BT21:BT22"/>
    <mergeCell ref="GO21:GO22"/>
    <mergeCell ref="GJ21:GJ22"/>
    <mergeCell ref="FZ21:FZ22"/>
    <mergeCell ref="EG21:EG22"/>
    <mergeCell ref="EL21:EL22"/>
    <mergeCell ref="EQ21:EQ22"/>
    <mergeCell ref="EV21:EV22"/>
    <mergeCell ref="FA21:FA22"/>
    <mergeCell ref="FP21:FP22"/>
    <mergeCell ref="FK21:FK22"/>
    <mergeCell ref="FU21:FU22"/>
    <mergeCell ref="GE21:GE22"/>
    <mergeCell ref="FN19:FQ20"/>
    <mergeCell ref="FS19:FV20"/>
    <mergeCell ref="FS16:GB17"/>
    <mergeCell ref="FP12:FP13"/>
    <mergeCell ref="FU12:FU13"/>
    <mergeCell ref="FI19:FL20"/>
    <mergeCell ref="ET16:FC17"/>
    <mergeCell ref="BY21:BY22"/>
    <mergeCell ref="CD21:CD22"/>
    <mergeCell ref="CX21:CX22"/>
    <mergeCell ref="CI21:CI22"/>
    <mergeCell ref="DC21:DC22"/>
    <mergeCell ref="DH21:DH22"/>
    <mergeCell ref="DM21:DM22"/>
    <mergeCell ref="DR21:DR22"/>
    <mergeCell ref="DW21:DW22"/>
    <mergeCell ref="EB21:EB22"/>
    <mergeCell ref="DP19:DS20"/>
    <mergeCell ref="CB19:CK20"/>
  </mergeCells>
  <conditionalFormatting sqref="C6">
    <cfRule type="expression" dxfId="168" priority="553">
      <formula>$C$6="N/A"</formula>
    </cfRule>
    <cfRule type="expression" dxfId="167" priority="556">
      <formula>$C$6&lt;&gt;"N/A"</formula>
    </cfRule>
  </conditionalFormatting>
  <conditionalFormatting sqref="C8:C9">
    <cfRule type="containsText" dxfId="166" priority="545" operator="containsText" text="N/A">
      <formula>NOT(ISERROR(SEARCH("N/A",C8)))</formula>
    </cfRule>
    <cfRule type="cellIs" dxfId="165" priority="548" operator="notEqual">
      <formula>"N/A"</formula>
    </cfRule>
  </conditionalFormatting>
  <conditionalFormatting sqref="C12:C13">
    <cfRule type="notContainsText" dxfId="164" priority="535" operator="notContains" text="N/A">
      <formula>ISERROR(SEARCH("N/A",C12))</formula>
    </cfRule>
    <cfRule type="containsText" dxfId="163" priority="536" operator="containsText" text="N/A">
      <formula>NOT(ISERROR(SEARCH("N/A",C12)))</formula>
    </cfRule>
  </conditionalFormatting>
  <conditionalFormatting sqref="E13:P13 R13:U13 W13:Z13 AB13:AE13 AG13:AJ13 AL13:AO13 AQ13:AT13 AV13:AY13 BA13:BD13 BF13:BN13 BP13:BS13 BU13:BX13 BZ13:DQ13 DS13:DV13 DX12:EF13 E12:DW12 EH12:EK13 EG12 EM12:EP13 EL12 ER12:EU13 EQ12 EV12 FB12:FJ13 EW12:EZ13 FL12:FO13 FK12 FQ12:FT13 FP12 FV12:GD13 FU12 GF12:GI13 GE12 GK12:GN13 GJ12 GP12:HF13 GO12">
    <cfRule type="cellIs" dxfId="162" priority="534" operator="greaterThan">
      <formula>0</formula>
    </cfRule>
  </conditionalFormatting>
  <conditionalFormatting sqref="J19">
    <cfRule type="expression" dxfId="161" priority="450">
      <formula>VALUE(LEFT($J$19,1))&gt;=1</formula>
    </cfRule>
  </conditionalFormatting>
  <conditionalFormatting sqref="D6:D7">
    <cfRule type="expression" dxfId="160" priority="448">
      <formula>$C$6&lt;&gt;"N/A"</formula>
    </cfRule>
  </conditionalFormatting>
  <conditionalFormatting sqref="D8">
    <cfRule type="expression" dxfId="159" priority="447">
      <formula>$C$8&lt;&gt;"N/A"</formula>
    </cfRule>
  </conditionalFormatting>
  <conditionalFormatting sqref="D9">
    <cfRule type="expression" dxfId="158" priority="446">
      <formula>$C$9&lt;&gt;"N/A"</formula>
    </cfRule>
  </conditionalFormatting>
  <conditionalFormatting sqref="D10">
    <cfRule type="expression" dxfId="157" priority="445">
      <formula>$C$10&lt;&gt;"N/A"</formula>
    </cfRule>
  </conditionalFormatting>
  <conditionalFormatting sqref="D11">
    <cfRule type="expression" dxfId="156" priority="444">
      <formula>$C$11&lt;&gt;"N/A"</formula>
    </cfRule>
  </conditionalFormatting>
  <conditionalFormatting sqref="D12">
    <cfRule type="expression" dxfId="155" priority="443">
      <formula>$C$12&lt;&gt;"N/A"</formula>
    </cfRule>
  </conditionalFormatting>
  <conditionalFormatting sqref="D18">
    <cfRule type="expression" dxfId="154" priority="258">
      <formula>VALUE(LEFT($C18,1))&lt;&gt;0</formula>
    </cfRule>
  </conditionalFormatting>
  <conditionalFormatting sqref="D13">
    <cfRule type="expression" dxfId="153" priority="211">
      <formula>$C$13&lt;&gt;"N/A"</formula>
    </cfRule>
  </conditionalFormatting>
  <conditionalFormatting sqref="FA12:FA13">
    <cfRule type="cellIs" dxfId="152" priority="210" operator="greaterThan">
      <formula>0</formula>
    </cfRule>
  </conditionalFormatting>
  <conditionalFormatting sqref="AI16 BH16 DA16 FS16">
    <cfRule type="expression" dxfId="151" priority="209">
      <formula>VALUE(LEFT($C18,1))&lt;&gt;0</formula>
    </cfRule>
  </conditionalFormatting>
  <conditionalFormatting sqref="FS19">
    <cfRule type="expression" dxfId="150" priority="597">
      <formula>VALUE(LEFT($FS$19,1))&gt;=1</formula>
    </cfRule>
  </conditionalFormatting>
  <conditionalFormatting sqref="E15:AR15">
    <cfRule type="cellIs" dxfId="149" priority="154" operator="notEqual">
      <formula>0</formula>
    </cfRule>
  </conditionalFormatting>
  <conditionalFormatting sqref="AX15:CK15">
    <cfRule type="cellIs" dxfId="148" priority="153" operator="notEqual">
      <formula>0</formula>
    </cfRule>
  </conditionalFormatting>
  <conditionalFormatting sqref="E19:I20">
    <cfRule type="cellIs" dxfId="147" priority="151" operator="greaterThan">
      <formula>0</formula>
    </cfRule>
  </conditionalFormatting>
  <conditionalFormatting sqref="DP19 DT19:EX20">
    <cfRule type="cellIs" dxfId="146" priority="150" operator="greaterThan">
      <formula>0</formula>
    </cfRule>
  </conditionalFormatting>
  <conditionalFormatting sqref="FC19:FC20">
    <cfRule type="cellIs" dxfId="145" priority="149" operator="greaterThan">
      <formula>0</formula>
    </cfRule>
  </conditionalFormatting>
  <conditionalFormatting sqref="FM19:FM20">
    <cfRule type="cellIs" dxfId="144" priority="148" operator="greaterThan">
      <formula>0</formula>
    </cfRule>
  </conditionalFormatting>
  <conditionalFormatting sqref="FR19:FR20">
    <cfRule type="cellIs" dxfId="143" priority="147" operator="greaterThan">
      <formula>0</formula>
    </cfRule>
  </conditionalFormatting>
  <conditionalFormatting sqref="FW19:HF20">
    <cfRule type="cellIs" dxfId="142" priority="146" operator="greaterThan">
      <formula>0</formula>
    </cfRule>
  </conditionalFormatting>
  <conditionalFormatting sqref="GN18:HF18">
    <cfRule type="cellIs" dxfId="141" priority="142" operator="notEqual">
      <formula>0</formula>
    </cfRule>
  </conditionalFormatting>
  <conditionalFormatting sqref="FI15:GM15">
    <cfRule type="cellIs" dxfId="140" priority="141" operator="notEqual">
      <formula>0</formula>
    </cfRule>
  </conditionalFormatting>
  <conditionalFormatting sqref="ET15:FC15">
    <cfRule type="cellIs" dxfId="139" priority="140" operator="notEqual">
      <formula>0</formula>
    </cfRule>
  </conditionalFormatting>
  <conditionalFormatting sqref="CV15:EO15">
    <cfRule type="cellIs" dxfId="138" priority="139" operator="notEqual">
      <formula>0</formula>
    </cfRule>
  </conditionalFormatting>
  <conditionalFormatting sqref="FI18:GM18">
    <cfRule type="cellIs" dxfId="137" priority="138" operator="notEqual">
      <formula>0</formula>
    </cfRule>
  </conditionalFormatting>
  <conditionalFormatting sqref="CV18:FC18">
    <cfRule type="cellIs" dxfId="136" priority="137" operator="notEqual">
      <formula>0</formula>
    </cfRule>
  </conditionalFormatting>
  <conditionalFormatting sqref="E18:CK18">
    <cfRule type="cellIs" dxfId="135" priority="136" operator="notEqual">
      <formula>0</formula>
    </cfRule>
  </conditionalFormatting>
  <conditionalFormatting sqref="E23:CK23 CV23:FC23">
    <cfRule type="cellIs" dxfId="134" priority="135" operator="greaterThanOrEqual">
      <formula>1</formula>
    </cfRule>
  </conditionalFormatting>
  <conditionalFormatting sqref="FI23:HF23">
    <cfRule type="cellIs" dxfId="133" priority="134" operator="greaterThanOrEqual">
      <formula>1</formula>
    </cfRule>
  </conditionalFormatting>
  <conditionalFormatting sqref="DA8:ES9 EY8:HF9 E8:CY9">
    <cfRule type="cellIs" dxfId="132" priority="62" operator="greaterThan">
      <formula>0</formula>
    </cfRule>
  </conditionalFormatting>
  <conditionalFormatting sqref="E6:EE7 EG6:HF7">
    <cfRule type="cellIs" dxfId="131" priority="61" operator="greaterThan">
      <formula>1</formula>
    </cfRule>
  </conditionalFormatting>
  <conditionalFormatting sqref="E14:CK14 CV14:FC14">
    <cfRule type="cellIs" dxfId="130" priority="54" operator="greaterThanOrEqual">
      <formula>1</formula>
    </cfRule>
  </conditionalFormatting>
  <conditionalFormatting sqref="FI14:HF14">
    <cfRule type="cellIs" dxfId="129" priority="53" operator="greaterThanOrEqual">
      <formula>1</formula>
    </cfRule>
  </conditionalFormatting>
  <conditionalFormatting sqref="C10:C11">
    <cfRule type="containsText" dxfId="128" priority="537" operator="containsText" text="N/A">
      <formula>NOT(ISERROR(SEARCH("N/A",C10)))</formula>
    </cfRule>
    <cfRule type="notContainsText" dxfId="127" priority="540" operator="notContains" text="N/A">
      <formula>ISERROR(SEARCH("N/A",C10))</formula>
    </cfRule>
  </conditionalFormatting>
  <conditionalFormatting sqref="E21:HF22">
    <cfRule type="cellIs" dxfId="126" priority="49" operator="equal">
      <formula>0</formula>
    </cfRule>
  </conditionalFormatting>
  <conditionalFormatting sqref="C15">
    <cfRule type="expression" dxfId="125" priority="42">
      <formula>VALUE(LEFT($C15,1))&lt;&gt;0</formula>
    </cfRule>
  </conditionalFormatting>
  <conditionalFormatting sqref="C16">
    <cfRule type="expression" dxfId="124" priority="43">
      <formula>VALUE(LEFT($C16,1))&lt;&gt;0</formula>
    </cfRule>
  </conditionalFormatting>
  <conditionalFormatting sqref="C18">
    <cfRule type="expression" dxfId="123" priority="47">
      <formula>VALUE(LEFT($C18,1))&lt;&gt;0</formula>
    </cfRule>
  </conditionalFormatting>
  <conditionalFormatting sqref="D15">
    <cfRule type="expression" dxfId="122" priority="41">
      <formula>VALUE(LEFT($C15,1))&lt;&gt;0</formula>
    </cfRule>
  </conditionalFormatting>
  <conditionalFormatting sqref="D16">
    <cfRule type="expression" dxfId="121" priority="44">
      <formula>VALUE(LEFT($C16,1))&lt;&gt;0</formula>
    </cfRule>
  </conditionalFormatting>
  <conditionalFormatting sqref="D17">
    <cfRule type="expression" dxfId="120" priority="46">
      <formula>VALUE(LEFT($C17,1))&lt;&gt;0</formula>
    </cfRule>
  </conditionalFormatting>
  <conditionalFormatting sqref="E16 BR16 EE16 FI16">
    <cfRule type="expression" dxfId="119" priority="38">
      <formula>VALUE(LEFT($C15,1))&lt;&gt;0</formula>
    </cfRule>
  </conditionalFormatting>
  <conditionalFormatting sqref="O16 CB16 DU16 ET16">
    <cfRule type="expression" dxfId="118" priority="39">
      <formula>VALUE(LEFT($C16,1))&lt;&gt;0</formula>
    </cfRule>
  </conditionalFormatting>
  <conditionalFormatting sqref="GC16 DK16 AX16 Y16">
    <cfRule type="expression" dxfId="117" priority="40">
      <formula>VALUE(LEFT($C17,1))&lt;&gt;0</formula>
    </cfRule>
  </conditionalFormatting>
  <conditionalFormatting sqref="CZ8:CZ9">
    <cfRule type="cellIs" dxfId="116" priority="37" operator="greaterThan">
      <formula>0</formula>
    </cfRule>
  </conditionalFormatting>
  <conditionalFormatting sqref="ET8:EX9">
    <cfRule type="cellIs" dxfId="115" priority="36" operator="greaterThan">
      <formula>0</formula>
    </cfRule>
  </conditionalFormatting>
  <conditionalFormatting sqref="C17">
    <cfRule type="expression" dxfId="114" priority="45">
      <formula>VALUE(LEFT($C17,1))&lt;&gt;0</formula>
    </cfRule>
  </conditionalFormatting>
  <conditionalFormatting sqref="EF6:EF7">
    <cfRule type="cellIs" dxfId="113" priority="18" operator="greaterThan">
      <formula>1</formula>
    </cfRule>
  </conditionalFormatting>
  <conditionalFormatting sqref="DP19:DS20">
    <cfRule type="containsText" priority="17" stopIfTrue="1" operator="containsText" text="Scroll right for Assistantship">
      <formula>NOT(ISERROR(SEARCH("Scroll right for Assistantship",DP19)))</formula>
    </cfRule>
  </conditionalFormatting>
  <conditionalFormatting sqref="E10:HF11">
    <cfRule type="cellIs" dxfId="112" priority="16" operator="notEqual">
      <formula>0</formula>
    </cfRule>
  </conditionalFormatting>
  <conditionalFormatting sqref="T19">
    <cfRule type="expression" dxfId="111" priority="15">
      <formula>VALUE(LEFT($T$19,1))&gt;=1</formula>
    </cfRule>
  </conditionalFormatting>
  <conditionalFormatting sqref="AD19">
    <cfRule type="expression" dxfId="110" priority="14">
      <formula>VALUE(LEFT($AD$19,1))&gt;=1</formula>
    </cfRule>
  </conditionalFormatting>
  <conditionalFormatting sqref="AN19">
    <cfRule type="expression" dxfId="109" priority="13">
      <formula>VALUE(LEFT($AN$19,1))&gt;=1</formula>
    </cfRule>
  </conditionalFormatting>
  <conditionalFormatting sqref="AX19">
    <cfRule type="expression" dxfId="108" priority="12">
      <formula>VALUE(LEFT($AX$19,1))&gt;=1</formula>
    </cfRule>
  </conditionalFormatting>
  <conditionalFormatting sqref="BH19">
    <cfRule type="expression" dxfId="107" priority="11">
      <formula>VALUE(LEFT($BH$19,1))&gt;=1</formula>
    </cfRule>
  </conditionalFormatting>
  <conditionalFormatting sqref="DF19">
    <cfRule type="expression" dxfId="106" priority="8">
      <formula>VALUE(LEFT($DF$19,1))&gt;=1</formula>
    </cfRule>
  </conditionalFormatting>
  <conditionalFormatting sqref="FN19">
    <cfRule type="expression" dxfId="105" priority="6">
      <formula>VALUE(LEFT($FN$19,1))&gt;=1</formula>
    </cfRule>
  </conditionalFormatting>
  <conditionalFormatting sqref="FI19">
    <cfRule type="expression" dxfId="104" priority="5">
      <formula>VALUE(LEFT($FI$19,1))&gt;=1</formula>
    </cfRule>
  </conditionalFormatting>
  <conditionalFormatting sqref="EY19">
    <cfRule type="expression" dxfId="103" priority="4">
      <formula>VALUE(LEFT($EY$19,1))&gt;=1</formula>
    </cfRule>
  </conditionalFormatting>
  <conditionalFormatting sqref="CV19">
    <cfRule type="expression" dxfId="102" priority="3">
      <formula>VALUE(LEFT($CV$19,1))&gt;=1</formula>
    </cfRule>
  </conditionalFormatting>
  <conditionalFormatting sqref="CB19">
    <cfRule type="expression" dxfId="101" priority="2">
      <formula>VALUE(LEFT($CB$19,1))&gt;=1</formula>
    </cfRule>
  </conditionalFormatting>
  <conditionalFormatting sqref="BR19">
    <cfRule type="expression" dxfId="100" priority="1">
      <formula>VALUE(LEFT($BR$19,1))&gt;=1</formula>
    </cfRule>
  </conditionalFormatting>
  <dataValidations xWindow="353" yWindow="761" count="3">
    <dataValidation allowBlank="1" showInputMessage="1" showErrorMessage="1" promptTitle="Year 5 Attachment" prompt="Each attachment covers a 2 week period. Click on an attachment in the calendar and select the number of students you would be able to facilitate." sqref="C19" xr:uid="{00000000-0002-0000-0100-000002000000}"/>
    <dataValidation allowBlank="1" showInputMessage="1" showErrorMessage="1" promptTitle="Year 5 GP Assistantship" prompt="The Year 5 GP Assistantship is broken up into four 1 week blocks. Click on the blocks in the calendar and select the number of students you would be able to facilitate." sqref="C23 C14" xr:uid="{00000000-0002-0000-0100-000003000000}"/>
    <dataValidation allowBlank="1" showErrorMessage="1" sqref="ER8 FI8 EP6 BU8 DU8 DO6 FJ6:FJ7 DS8 EK6:EK7 FR6:FR7 DL6 FO6:FO7 DX8 DQ6 EI6:EI7 DN8 EN6:EN7 FM6:FM7 Y8 FQ8 AD8 AI8 AN8 AS8 AX8 BC8 BM8 DI8 FL8 AB8 BR8 AG8 AL8 AQ8 AV8 BF8 BP8 FN8 BA8 EO8 DT6 DF8 DK8 DP8 EE8 EH8 BZ8 BW8" xr:uid="{00000000-0002-0000-0100-00000F000000}"/>
  </dataValidations>
  <pageMargins left="0.70866141732283472" right="0.70866141732283472" top="0.74803149606299213" bottom="0.74803149606299213" header="0.31496062992125984" footer="0.31496062992125984"/>
  <pageSetup paperSize="9" pageOrder="overThenDown" orientation="landscape" r:id="rId1"/>
  <drawing r:id="rId2"/>
  <extLst>
    <ext xmlns:x14="http://schemas.microsoft.com/office/spreadsheetml/2009/9/main" uri="{CCE6A557-97BC-4b89-ADB6-D9C93CAAB3DF}">
      <x14:dataValidations xmlns:xm="http://schemas.microsoft.com/office/excel/2006/main" xWindow="353" yWindow="761" count="13">
        <x14:dataValidation type="list" allowBlank="1" showInputMessage="1" showErrorMessage="1" promptTitle="Yr 1 Clin Skills Spring" prompt="Choose Tue, Fri OR Tue &amp; Fri Sessions. _x000a_The sessions will be REMOTE ONLINE teaching._x000a_Dates will be shown in the calendar when selected._x000a_The below potential estimated income calcualation is based upon £250 per session." xr:uid="{00000000-0002-0000-0100-000010000000}">
          <x14:formula1>
            <xm:f>'Data Validation'!$E$4:$E$7</xm:f>
          </x14:formula1>
          <xm:sqref>C6</xm:sqref>
        </x14:dataValidation>
        <x14:dataValidation type="list" allowBlank="1" showInputMessage="1" showErrorMessage="1" promptTitle="Yr 2 Clin Skills Aut" prompt="Choose Mon, Thu OR Mon &amp; Thu Sessions. _x000a_Sessions will be IN PERSON FACE TO FACE in practice._x000a_Dates will be shown in the calendar when selected._x000a_The below potential estimated income calcualation is based upon £250 per session." xr:uid="{00000000-0002-0000-0100-000011000000}">
          <x14:formula1>
            <xm:f>'Data Validation'!$J$4:$J$7</xm:f>
          </x14:formula1>
          <xm:sqref>C8</xm:sqref>
        </x14:dataValidation>
        <x14:dataValidation type="list" allowBlank="1" showInputMessage="1" showErrorMessage="1" promptTitle="Yr 1 Family Med (5 Afternoons)" prompt="Choose Tue, Thu OR Tue &amp; Thu Sessions. _x000a_Dates will be shown in the calendar when selected._x000a_The below potential estimated income calcualation is based upon a rate of £41.67 per student, and 8 students e.g. £41.67 * 5 sessions * 8 students = £1666.80." xr:uid="{00000000-0002-0000-0100-000012000000}">
          <x14:formula1>
            <xm:f>'Data Validation'!$O$4:$O$7</xm:f>
          </x14:formula1>
          <xm:sqref>C10</xm:sqref>
        </x14:dataValidation>
        <x14:dataValidation type="list" allowBlank="1" showInputMessage="1" showErrorMessage="1" promptTitle="Yr 2 Family Med (5 Afternoons)" prompt="Choose Tue, Thu OR Tue &amp; Thu Sessions._x000a_There are date options for several of the Yr 2 Family Med sessions. Dates will be confirmed and allocated later by agreement._x000a_Potential income is based upon a rate of £41.67 per student * 5 sessions * 8 students._x000a_ " xr:uid="{00000000-0002-0000-0100-000014000000}">
          <x14:formula1>
            <xm:f>'Data Validation'!$O$4:$O$7</xm:f>
          </x14:formula1>
          <xm:sqref>C11</xm:sqref>
        </x14:dataValidation>
        <x14:dataValidation type="list" allowBlank="1" showInputMessage="1" showErrorMessage="1" promptTitle="Yr 2 Clin Skills Spring" prompt="Choose Mon, Thu OR Mon &amp; Thu Sessions. _x000a_Sessions will be IN PERSON FACE TO FACE in practice._x000a_Dates will be shown in the calendar when selected._x000a_The below potential estimated income calcualation is based upon £250 per session." xr:uid="{00000000-0002-0000-0100-000015000000}">
          <x14:formula1>
            <xm:f>'Data Validation'!$J$4:$J$7</xm:f>
          </x14:formula1>
          <xm:sqref>C9</xm:sqref>
        </x14:dataValidation>
        <x14:dataValidation type="list" allowBlank="1" showInputMessage="1" showErrorMessage="1" xr:uid="{00000000-0002-0000-0100-000018000000}">
          <x14:formula1>
            <xm:f>'Data Validation'!$AC$4:$AC$6</xm:f>
          </x14:formula1>
          <xm:sqref>FI19 FS19 FN19 EY19</xm:sqref>
        </x14:dataValidation>
        <x14:dataValidation type="list" allowBlank="1" showInputMessage="1" showErrorMessage="1" xr:uid="{00000000-0002-0000-0100-000019000000}">
          <x14:formula1>
            <xm:f>'Data Validation'!$AA$4:$AA$7</xm:f>
          </x14:formula1>
          <xm:sqref>CV19:DO20 J19:CK20</xm:sqref>
        </x14:dataValidation>
        <x14:dataValidation type="list" allowBlank="1" showInputMessage="1" showErrorMessage="1" promptTitle="Year 3 GP" prompt="Year 3 GP takes place on Wednesdays with 6 students. There are 4 blocks (2 blocks each in Aut and Spring), and each block consists of 12 sessions._x000a_The potential income is calculated at a rate of £250 per session." xr:uid="{C5F81185-43D5-4688-A7A7-623EB93F54EC}">
          <x14:formula1>
            <xm:f>'Data Validation'!$T$4:$T$7</xm:f>
          </x14:formula1>
          <xm:sqref>C12</xm:sqref>
        </x14:dataValidation>
        <x14:dataValidation type="list" allowBlank="1" showInputMessage="1" showErrorMessage="1" promptTitle="Year 3 GP" prompt="Year 3 GP takes place on Wednesdays with 6 students. There are 4 blocks (2 blocks each in Aut and Spring), and each block consists of 12 sessions._x000a_The potential income is calculated at a rate of £250 per session." xr:uid="{00000000-0002-0000-0100-000013000000}">
          <x14:formula1>
            <xm:f>'Data Validation'!$T$10:$T$13</xm:f>
          </x14:formula1>
          <xm:sqref>C13</xm:sqref>
        </x14:dataValidation>
        <x14:dataValidation type="list" allowBlank="1" showInputMessage="1" showErrorMessage="1" promptTitle="Yr 4 Group 4" prompt="Year 4 teaching is taught over 80 total sessions in 2-week blocks._x000a_Students will visit four times across the year._x000a_These students will attend commencing 9th Oct, 14th Nov, 15th Jan and 22nd Apr._x000a_Dates will be shown in the calendar when selected." xr:uid="{5B02880C-3EFD-4C91-999F-B8574B864BBF}">
          <x14:formula1>
            <xm:f>'Data Validation'!$Y$4:$Y$6</xm:f>
          </x14:formula1>
          <xm:sqref>C18</xm:sqref>
        </x14:dataValidation>
        <x14:dataValidation type="list" allowBlank="1" showInputMessage="1" showErrorMessage="1" promptTitle="Yr 4 Group 1" prompt="Year 4 teaching is taught over 80 total sessions in 2-week blocks._x000a_Students will visit four times across the year._x000a_These students will attend commencing 29th Aug, 27th Nov, 26th Feb and 8th Apr._x000a_Dates will be shown in the calendar when selected." xr:uid="{67963187-09BC-4AD7-998E-DB8857AF8EDB}">
          <x14:formula1>
            <xm:f>'Data Validation'!$Y$4:$Y$6</xm:f>
          </x14:formula1>
          <xm:sqref>C15</xm:sqref>
        </x14:dataValidation>
        <x14:dataValidation type="list" allowBlank="1" showInputMessage="1" showErrorMessage="1" promptTitle="Yr 4 Group 2" prompt="Year 4 teaching is taught over 80 total sessions in 2-week blocks._x000a_Students will visit four times across the year._x000a_These students will attend commencing 11th Sep, 11th Dec, 12th Feb and 18th Mar._x000a_Dates will be shown in the calendar when selected." xr:uid="{7326A0CA-F986-4F59-9D31-136EDB84FB01}">
          <x14:formula1>
            <xm:f>'Data Validation'!$Y$4:$Y$6</xm:f>
          </x14:formula1>
          <xm:sqref>C16</xm:sqref>
        </x14:dataValidation>
        <x14:dataValidation type="list" allowBlank="1" showInputMessage="1" showErrorMessage="1" promptTitle="Yr 4 Group 3" prompt="Year 4 teaching is taught over 80 total sessions in 2-week blocks._x000a_Students will visit four times across the year._x000a_These students will attend commencing 25th Sep, 30th Oct, 29th Jan and 6th May._x000a_Dates will be shown in the calendar when selected." xr:uid="{DE857C5F-5A1E-4010-8B2C-FDE85C28EC65}">
          <x14:formula1>
            <xm:f>'Data Validation'!$Y$4:$Y$6</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8C0E7-1517-4C47-BB3F-B790FC69FF51}">
  <sheetPr codeName="Sheet5">
    <tabColor theme="4" tint="0.79998168889431442"/>
    <pageSetUpPr fitToPage="1"/>
  </sheetPr>
  <dimension ref="A1:I37"/>
  <sheetViews>
    <sheetView zoomScaleNormal="100" workbookViewId="0">
      <selection activeCell="C22" sqref="C22:D24"/>
    </sheetView>
  </sheetViews>
  <sheetFormatPr defaultColWidth="8.88671875" defaultRowHeight="28.95" customHeight="1" x14ac:dyDescent="0.3"/>
  <cols>
    <col min="1" max="1" width="20" style="186" customWidth="1"/>
    <col min="2" max="2" width="4.33203125" style="170" customWidth="1"/>
    <col min="3" max="3" width="21" style="170" bestFit="1" customWidth="1"/>
    <col min="4" max="4" width="12.33203125" style="170" customWidth="1"/>
    <col min="5" max="5" width="3.33203125" style="252" customWidth="1"/>
    <col min="6" max="6" width="20.33203125" style="171" customWidth="1"/>
    <col min="7" max="7" width="17.33203125" style="177" bestFit="1" customWidth="1"/>
    <col min="8" max="8" width="18.6640625" style="176" bestFit="1" customWidth="1"/>
    <col min="9" max="9" width="82.44140625" style="256" customWidth="1"/>
    <col min="10" max="16384" width="8.88671875" style="173"/>
  </cols>
  <sheetData>
    <row r="1" spans="1:9" ht="15" customHeight="1" thickBot="1" x14ac:dyDescent="0.35">
      <c r="A1" s="185"/>
      <c r="F1" s="18"/>
      <c r="G1" s="18"/>
      <c r="H1" s="18"/>
      <c r="I1" s="253"/>
    </row>
    <row r="2" spans="1:9" ht="15" customHeight="1" x14ac:dyDescent="0.3">
      <c r="A2" s="185"/>
      <c r="B2" s="409" t="s">
        <v>40</v>
      </c>
      <c r="C2" s="410"/>
      <c r="D2" s="411"/>
      <c r="F2" s="18"/>
      <c r="G2" s="315" t="s">
        <v>304</v>
      </c>
      <c r="H2" s="315"/>
      <c r="I2" s="315"/>
    </row>
    <row r="3" spans="1:9" ht="15" customHeight="1" x14ac:dyDescent="0.3">
      <c r="A3" s="185"/>
      <c r="B3" s="178"/>
      <c r="C3" s="24" t="s">
        <v>70</v>
      </c>
      <c r="D3" s="179">
        <f>COUNTIFS(Availability!$E$6:$HF$6,8)*250</f>
        <v>0</v>
      </c>
      <c r="F3" s="18"/>
      <c r="G3" s="315"/>
      <c r="H3" s="315"/>
      <c r="I3" s="315"/>
    </row>
    <row r="4" spans="1:9" ht="15" customHeight="1" x14ac:dyDescent="0.3">
      <c r="A4" s="185"/>
      <c r="B4" s="178"/>
      <c r="C4" s="24" t="s">
        <v>37</v>
      </c>
      <c r="D4" s="179">
        <f>COUNTIFS(Availability!$E$8:$CF$8,8)*250</f>
        <v>0</v>
      </c>
      <c r="F4" s="18"/>
      <c r="G4" s="18"/>
      <c r="H4" s="18"/>
      <c r="I4" s="253"/>
    </row>
    <row r="5" spans="1:9" ht="15" customHeight="1" x14ac:dyDescent="0.3">
      <c r="A5" s="185"/>
      <c r="B5" s="178"/>
      <c r="C5" s="24" t="s">
        <v>38</v>
      </c>
      <c r="D5" s="179">
        <f>COUNTIFS(Availability!$CV$8:$HF$9,8)*250</f>
        <v>0</v>
      </c>
      <c r="F5" s="18"/>
      <c r="G5" s="18"/>
      <c r="H5" s="18"/>
      <c r="I5" s="253"/>
    </row>
    <row r="6" spans="1:9" ht="15" customHeight="1" x14ac:dyDescent="0.3">
      <c r="A6" s="185"/>
      <c r="B6" s="178"/>
      <c r="C6" s="24" t="s">
        <v>227</v>
      </c>
      <c r="D6" s="179">
        <f>SUM(Availability!Y10:AH11)*5*41.67</f>
        <v>0</v>
      </c>
      <c r="F6" s="18"/>
      <c r="G6" s="18"/>
      <c r="H6" s="18"/>
      <c r="I6" s="253"/>
    </row>
    <row r="7" spans="1:9" ht="15" customHeight="1" x14ac:dyDescent="0.3">
      <c r="A7" s="185"/>
      <c r="B7" s="178"/>
      <c r="C7" s="24" t="s">
        <v>71</v>
      </c>
      <c r="D7" s="179">
        <f>COUNTIFS(Availability!$E$12:$HF$13,"&gt;0")*250</f>
        <v>0</v>
      </c>
      <c r="F7" s="412" t="s">
        <v>346</v>
      </c>
      <c r="G7" s="412"/>
      <c r="H7" s="412"/>
      <c r="I7" s="412"/>
    </row>
    <row r="8" spans="1:9" ht="15" customHeight="1" x14ac:dyDescent="0.3">
      <c r="A8" s="185"/>
      <c r="B8" s="178"/>
      <c r="C8" s="24" t="s">
        <v>196</v>
      </c>
      <c r="D8" s="179">
        <f>SUM('Admin Only'!AJ2,'Admin Only'!AK2,'Admin Only'!AL2,'Admin Only'!AM4)*(59.17)*80</f>
        <v>0</v>
      </c>
      <c r="F8" s="412"/>
      <c r="G8" s="412"/>
      <c r="H8" s="412"/>
      <c r="I8" s="412"/>
    </row>
    <row r="9" spans="1:9" ht="15" customHeight="1" x14ac:dyDescent="0.3">
      <c r="A9" s="185"/>
      <c r="B9" s="178"/>
      <c r="C9" s="24" t="s">
        <v>72</v>
      </c>
      <c r="D9" s="179">
        <f>(VALUE(LEFT(Availability!$J$19,1))+VALUE(LEFT(Availability!$T$19,1))+VALUE(LEFT(Availability!$AD$19,1))+VALUE(LEFT(Availability!$AN$19,1))+VALUE(LEFT(Availability!$AX$19,1))+VALUE(LEFT(Availability!$BH$19,1))+VALUE(LEFT(Availability!$BR$19,1))+VALUE(LEFT(Availability!$CB$19,1))+VALUE(LEFT(Availability!$CV$19,1))+VALUE(LEFT(Availability!$DF$19,1)))*20*59.17</f>
        <v>0</v>
      </c>
      <c r="F9" s="412"/>
      <c r="G9" s="412"/>
      <c r="H9" s="412"/>
      <c r="I9" s="412"/>
    </row>
    <row r="10" spans="1:9" ht="15" customHeight="1" x14ac:dyDescent="0.3">
      <c r="A10" s="185"/>
      <c r="B10" s="178"/>
      <c r="C10" s="24" t="s">
        <v>73</v>
      </c>
      <c r="D10" s="179">
        <f>(VALUE(LEFT(Availability!$EY$19,1))+VALUE(LEFT(Availability!$FI$19,1))+VALUE(LEFT(Availability!$FN$19,1))+VALUE(LEFT(Availability!$FS$19,1)))*59.17*8</f>
        <v>0</v>
      </c>
      <c r="F10" s="421" t="s">
        <v>303</v>
      </c>
      <c r="G10" s="421"/>
      <c r="H10" s="421"/>
      <c r="I10" s="421"/>
    </row>
    <row r="11" spans="1:9" ht="15" thickBot="1" x14ac:dyDescent="0.35">
      <c r="A11" s="185"/>
      <c r="B11" s="180"/>
      <c r="C11" s="181" t="s">
        <v>74</v>
      </c>
      <c r="D11" s="182">
        <f>SUM($D$3:$D$10)</f>
        <v>0</v>
      </c>
      <c r="F11" s="18"/>
      <c r="G11" s="18"/>
      <c r="H11" s="18"/>
      <c r="I11" s="253"/>
    </row>
    <row r="12" spans="1:9" ht="14.4" x14ac:dyDescent="0.3">
      <c r="A12" s="185"/>
      <c r="B12" s="183"/>
      <c r="F12" s="172" t="s">
        <v>264</v>
      </c>
      <c r="G12" s="172" t="s">
        <v>265</v>
      </c>
      <c r="H12" s="172" t="s">
        <v>266</v>
      </c>
      <c r="I12" s="254" t="s">
        <v>267</v>
      </c>
    </row>
    <row r="13" spans="1:9" ht="28.95" customHeight="1" x14ac:dyDescent="0.3">
      <c r="A13" s="185"/>
      <c r="B13" s="184" t="str">
        <f>IF(INDEX(AdminTable[Practice Name],1)=0,"*","")</f>
        <v>*</v>
      </c>
      <c r="C13" s="419" t="str">
        <f>_xlfn.LET(_xlpm.name,INDEX(AdminTable[Practice Name],1),IF(_xlpm.name=0,"Please add your Practice Name to the GP Information Tab!","Practice Name: 
"&amp;_xlpm.name))</f>
        <v>Please add your Practice Name to the GP Information Tab!</v>
      </c>
      <c r="D13" s="419"/>
      <c r="F13" s="203" t="str" cm="1">
        <f t="array" ref="F13">IFERROR(INDEX(SummaryData!$B$2:$B$26,_xlfn.AGGREGATE(15,6,1/(SummaryData!$D$2:$D$26&lt;&gt;0)*(ROW(SummaryData!$B$2:$B$26)-ROW(SummaryData!$B$1)),ROW()-ROW($E$12))),"")</f>
        <v/>
      </c>
      <c r="G13" s="203" t="str" cm="1">
        <f t="array" ref="G13">IFERROR(INDEX(SummaryData!$C$2:$C$26,_xlfn.AGGREGATE(15,6,1/(SummaryData!$D$2:$D$26&lt;&gt;0)*(ROW(SummaryData!$B$2:$B$26)-ROW(SummaryData!$B$1)),ROW()-ROW($E$12))),"")</f>
        <v/>
      </c>
      <c r="H13" s="242" t="str" cm="1">
        <f t="array" ref="H13">IFERROR(INDEX(SummaryData!$D$2:$D$26,_xlfn.AGGREGATE(15,6,1/(SummaryData!$D$2:$D$26&lt;&gt;0)*(ROW(SummaryData!$B$2:$B$26)-ROW(SummaryData!$B$1)),ROW()-ROW($E$12))),"")</f>
        <v/>
      </c>
      <c r="I13" s="255" t="str" cm="1">
        <f t="array" ref="I13">IFERROR(INDEX(SummaryData!$E$2:$E$26,_xlfn.AGGREGATE(15,6,1/(SummaryData!$D$2:$D$26&lt;&gt;0)*(ROW(SummaryData!$B$2:$B$26)-ROW(SummaryData!$B$1)),ROW()-ROW($E$12))),"")</f>
        <v/>
      </c>
    </row>
    <row r="14" spans="1:9" ht="28.95" customHeight="1" x14ac:dyDescent="0.3">
      <c r="A14" s="185"/>
      <c r="B14" s="184" t="str">
        <f>IF(INDEX(AdminTable[Practice Code],1)=0,"*","")</f>
        <v>*</v>
      </c>
      <c r="C14" s="420" t="str">
        <f>_xlfn.LET(_xlpm.name,INDEX(AdminTable[Practice Code],1),IF(_xlpm.name=0,"Please add your Practice Code number to the GP Information tab!","Practice Code:
" &amp; _xlpm.name))</f>
        <v>Please add your Practice Code number to the GP Information tab!</v>
      </c>
      <c r="D14" s="420"/>
      <c r="F14" s="203" t="str" cm="1">
        <f t="array" ref="F14">IFERROR(INDEX(SummaryData!$B$2:$B$26,_xlfn.AGGREGATE(15,6,1/(SummaryData!$D$2:$D$26&lt;&gt;0)*(ROW(SummaryData!$B$2:$B$26)-ROW(SummaryData!$B$1)),ROW()-ROW($E$12))),"")</f>
        <v/>
      </c>
      <c r="G14" s="203" t="str" cm="1">
        <f t="array" ref="G14">IFERROR(INDEX(SummaryData!$C$2:$C$26,_xlfn.AGGREGATE(15,6,1/(SummaryData!$D$2:$D$26&lt;&gt;0)*(ROW(SummaryData!$B$2:$B$26)-ROW(SummaryData!$B$1)),ROW()-ROW($E$12))),"")</f>
        <v/>
      </c>
      <c r="H14" s="242" t="str" cm="1">
        <f t="array" ref="H14">IFERROR(INDEX(SummaryData!$D$2:$D$26,_xlfn.AGGREGATE(15,6,1/(SummaryData!$D$2:$D$26&lt;&gt;0)*(ROW(SummaryData!$B$2:$B$26)-ROW(SummaryData!$B$1)),ROW()-ROW($E$12))),"")</f>
        <v/>
      </c>
      <c r="I14" s="255" t="str" cm="1">
        <f t="array" ref="I14">IFERROR(INDEX(SummaryData!$E$2:$E$26,_xlfn.AGGREGATE(15,6,1/(SummaryData!$D$2:$D$26&lt;&gt;0)*(ROW(SummaryData!$B$2:$B$26)-ROW(SummaryData!$B$1)),ROW()-ROW($E$12))),"")</f>
        <v/>
      </c>
    </row>
    <row r="15" spans="1:9" ht="28.95" customHeight="1" x14ac:dyDescent="0.3">
      <c r="A15" s="185"/>
      <c r="B15" s="184" t="str">
        <f>IF(INDEX(AdminTable[GP Edn Lead Name],1)=0,"*","")</f>
        <v>*</v>
      </c>
      <c r="C15" s="419" t="str">
        <f>_xlfn.LET(_xlpm.name,INDEX(AdminTable[GP Edn Lead Name],1),IF(_xlpm.name=0,"Please name an Education Lead on the GP Information tab!","GP Education Lead:
" &amp; _xlpm.name))</f>
        <v>Please name an Education Lead on the GP Information tab!</v>
      </c>
      <c r="D15" s="419"/>
      <c r="F15" s="203" t="str" cm="1">
        <f t="array" ref="F15">IFERROR(INDEX(SummaryData!$B$2:$B$26,_xlfn.AGGREGATE(15,6,1/(SummaryData!$D$2:$D$26&lt;&gt;0)*(ROW(SummaryData!$B$2:$B$26)-ROW(SummaryData!$B$1)),ROW()-ROW($E$12))),"")</f>
        <v/>
      </c>
      <c r="G15" s="203" t="str" cm="1">
        <f t="array" ref="G15">IFERROR(INDEX(SummaryData!$C$2:$C$26,_xlfn.AGGREGATE(15,6,1/(SummaryData!$D$2:$D$26&lt;&gt;0)*(ROW(SummaryData!$B$2:$B$26)-ROW(SummaryData!$B$1)),ROW()-ROW($E$12))),"")</f>
        <v/>
      </c>
      <c r="H15" s="242" t="str" cm="1">
        <f t="array" ref="H15">IFERROR(INDEX(SummaryData!$D$2:$D$26,_xlfn.AGGREGATE(15,6,1/(SummaryData!$D$2:$D$26&lt;&gt;0)*(ROW(SummaryData!$B$2:$B$26)-ROW(SummaryData!$B$1)),ROW()-ROW($E$12))),"")</f>
        <v/>
      </c>
      <c r="I15" s="255" t="str" cm="1">
        <f t="array" ref="I15">IFERROR(INDEX(SummaryData!$E$2:$E$26,_xlfn.AGGREGATE(15,6,1/(SummaryData!$D$2:$D$26&lt;&gt;0)*(ROW(SummaryData!$B$2:$B$26)-ROW(SummaryData!$B$1)),ROW()-ROW($E$12))),"")</f>
        <v/>
      </c>
    </row>
    <row r="16" spans="1:9" ht="28.95" customHeight="1" x14ac:dyDescent="0.3">
      <c r="A16" s="185"/>
      <c r="B16" s="184" t="str">
        <f>IF(INDEX(AdminTable[GP Edn Lead Cipher No],1)=0,"*","")</f>
        <v>*</v>
      </c>
      <c r="C16" s="419" t="str">
        <f>_xlfn.LET(_xlpm.name,INDEX(AdminTable[GP Edn Lead Cipher No],1),IF(_xlpm.name=0,"Please provide your Education Lead's Cypher No!","GP Education Lead:
" &amp; _xlpm.name))</f>
        <v>Please provide your Education Lead's Cypher No!</v>
      </c>
      <c r="D16" s="419"/>
      <c r="F16" s="203" t="str" cm="1">
        <f t="array" ref="F16">IFERROR(INDEX(SummaryData!$B$2:$B$26,_xlfn.AGGREGATE(15,6,1/(SummaryData!$D$2:$D$26&lt;&gt;0)*(ROW(SummaryData!$B$2:$B$26)-ROW(SummaryData!$B$1)),ROW()-ROW($E$12))),"")</f>
        <v/>
      </c>
      <c r="G16" s="203" t="str" cm="1">
        <f t="array" ref="G16">IFERROR(INDEX(SummaryData!$C$2:$C$26,_xlfn.AGGREGATE(15,6,1/(SummaryData!$D$2:$D$26&lt;&gt;0)*(ROW(SummaryData!$B$2:$B$26)-ROW(SummaryData!$B$1)),ROW()-ROW($E$12))),"")</f>
        <v/>
      </c>
      <c r="H16" s="242" t="str" cm="1">
        <f t="array" ref="H16">IFERROR(INDEX(SummaryData!$D$2:$D$26,_xlfn.AGGREGATE(15,6,1/(SummaryData!$D$2:$D$26&lt;&gt;0)*(ROW(SummaryData!$B$2:$B$26)-ROW(SummaryData!$B$1)),ROW()-ROW($E$12))),"")</f>
        <v/>
      </c>
      <c r="I16" s="255" t="str" cm="1">
        <f t="array" ref="I16">IFERROR(INDEX(SummaryData!$E$2:$E$26,_xlfn.AGGREGATE(15,6,1/(SummaryData!$D$2:$D$26&lt;&gt;0)*(ROW(SummaryData!$B$2:$B$26)-ROW(SummaryData!$B$1)),ROW()-ROW($E$12))),"")</f>
        <v/>
      </c>
    </row>
    <row r="17" spans="1:9" ht="28.95" customHeight="1" x14ac:dyDescent="0.3">
      <c r="A17" s="185"/>
      <c r="B17" s="184" t="str">
        <f>IF(INDEX(AdminTable[Lead Admin],1)=0,"*","")</f>
        <v>*</v>
      </c>
      <c r="C17" s="419" t="str">
        <f>_xlfn.LET(_xlpm.name,INDEX(AdminTable[Lead Admin],1),IF(_xlpm.name=0,"Please name an Administrative Lead on the GP Information tab!","Practice Admin Lead:
" &amp; _xlpm.name))</f>
        <v>Please name an Administrative Lead on the GP Information tab!</v>
      </c>
      <c r="D17" s="419"/>
      <c r="F17" s="203" t="str" cm="1">
        <f t="array" ref="F17">IFERROR(INDEX(SummaryData!$B$2:$B$26,_xlfn.AGGREGATE(15,6,1/(SummaryData!$D$2:$D$26&lt;&gt;0)*(ROW(SummaryData!$B$2:$B$26)-ROW(SummaryData!$B$1)),ROW()-ROW($E$12))),"")</f>
        <v/>
      </c>
      <c r="G17" s="203" t="str" cm="1">
        <f t="array" ref="G17">IFERROR(INDEX(SummaryData!$C$2:$C$26,_xlfn.AGGREGATE(15,6,1/(SummaryData!$D$2:$D$26&lt;&gt;0)*(ROW(SummaryData!$B$2:$B$26)-ROW(SummaryData!$B$1)),ROW()-ROW($E$12))),"")</f>
        <v/>
      </c>
      <c r="H17" s="242" t="str" cm="1">
        <f t="array" ref="H17">IFERROR(INDEX(SummaryData!$D$2:$D$26,_xlfn.AGGREGATE(15,6,1/(SummaryData!$D$2:$D$26&lt;&gt;0)*(ROW(SummaryData!$B$2:$B$26)-ROW(SummaryData!$B$1)),ROW()-ROW($E$12))),"")</f>
        <v/>
      </c>
      <c r="I17" s="255" t="str" cm="1">
        <f t="array" ref="I17">IFERROR(INDEX(SummaryData!$E$2:$E$26,_xlfn.AGGREGATE(15,6,1/(SummaryData!$D$2:$D$26&lt;&gt;0)*(ROW(SummaryData!$B$2:$B$26)-ROW(SummaryData!$B$1)),ROW()-ROW($E$12))),"")</f>
        <v/>
      </c>
    </row>
    <row r="18" spans="1:9" ht="28.95" customHeight="1" x14ac:dyDescent="0.3">
      <c r="A18" s="185"/>
      <c r="B18" s="184" t="str">
        <f>IF(INDEX(AdminTable[Contact Tel No],1)=0,"*","")</f>
        <v>*</v>
      </c>
      <c r="C18" s="419" t="str">
        <f>_xlfn.LET(_xlpm.name,INDEX(AdminTable[Contact Tel No],1),IF(_xlpm.name=0,"Please provide a contact phone number on the GP Information tab!","Practice Contact No:
" &amp; _xlpm.name))</f>
        <v>Please provide a contact phone number on the GP Information tab!</v>
      </c>
      <c r="D18" s="419"/>
      <c r="F18" s="203" t="str" cm="1">
        <f t="array" ref="F18">IFERROR(INDEX(SummaryData!$B$2:$B$26,_xlfn.AGGREGATE(15,6,1/(SummaryData!$D$2:$D$26&lt;&gt;0)*(ROW(SummaryData!$B$2:$B$26)-ROW(SummaryData!$B$1)),ROW()-ROW($E$12))),"")</f>
        <v/>
      </c>
      <c r="G18" s="203" t="str" cm="1">
        <f t="array" ref="G18">IFERROR(INDEX(SummaryData!$C$2:$C$26,_xlfn.AGGREGATE(15,6,1/(SummaryData!$D$2:$D$26&lt;&gt;0)*(ROW(SummaryData!$B$2:$B$26)-ROW(SummaryData!$B$1)),ROW()-ROW($E$12))),"")</f>
        <v/>
      </c>
      <c r="H18" s="242" t="str" cm="1">
        <f t="array" ref="H18">IFERROR(INDEX(SummaryData!$D$2:$D$26,_xlfn.AGGREGATE(15,6,1/(SummaryData!$D$2:$D$26&lt;&gt;0)*(ROW(SummaryData!$B$2:$B$26)-ROW(SummaryData!$B$1)),ROW()-ROW($E$12))),"")</f>
        <v/>
      </c>
      <c r="I18" s="255" t="str" cm="1">
        <f t="array" ref="I18">IFERROR(INDEX(SummaryData!$E$2:$E$26,_xlfn.AGGREGATE(15,6,1/(SummaryData!$D$2:$D$26&lt;&gt;0)*(ROW(SummaryData!$B$2:$B$26)-ROW(SummaryData!$B$1)),ROW()-ROW($E$12))),"")</f>
        <v/>
      </c>
    </row>
    <row r="19" spans="1:9" ht="28.95" customHeight="1" x14ac:dyDescent="0.3">
      <c r="A19" s="185"/>
      <c r="B19" s="184" t="str">
        <f>IF(INDEX(AdminTable[Admin Contact Email],1)=0,"*","")</f>
        <v>*</v>
      </c>
      <c r="C19" s="419" t="str">
        <f>_xlfn.LET(_xlpm.name,INDEX(AdminTable[Admin Contact Email],1),IF(_xlpm.name=0,"Please provide an admin contact email address!","Admin Email Address:
" &amp; _xlpm.name))</f>
        <v>Please provide an admin contact email address!</v>
      </c>
      <c r="D19" s="419"/>
      <c r="F19" s="203" t="str" cm="1">
        <f t="array" ref="F19">IFERROR(INDEX(SummaryData!$B$2:$B$26,_xlfn.AGGREGATE(15,6,1/(SummaryData!$D$2:$D$26&lt;&gt;0)*(ROW(SummaryData!$B$2:$B$26)-ROW(SummaryData!$B$1)),ROW()-ROW($E$12))),"")</f>
        <v/>
      </c>
      <c r="G19" s="203" t="str" cm="1">
        <f t="array" ref="G19">IFERROR(INDEX(SummaryData!$C$2:$C$26,_xlfn.AGGREGATE(15,6,1/(SummaryData!$D$2:$D$26&lt;&gt;0)*(ROW(SummaryData!$B$2:$B$26)-ROW(SummaryData!$B$1)),ROW()-ROW($E$12))),"")</f>
        <v/>
      </c>
      <c r="H19" s="242" t="str" cm="1">
        <f t="array" ref="H19">IFERROR(INDEX(SummaryData!$D$2:$D$26,_xlfn.AGGREGATE(15,6,1/(SummaryData!$D$2:$D$26&lt;&gt;0)*(ROW(SummaryData!$B$2:$B$26)-ROW(SummaryData!$B$1)),ROW()-ROW($E$12))),"")</f>
        <v/>
      </c>
      <c r="I19" s="255" t="str" cm="1">
        <f t="array" ref="I19">IFERROR(INDEX(SummaryData!$E$2:$E$26,_xlfn.AGGREGATE(15,6,1/(SummaryData!$D$2:$D$26&lt;&gt;0)*(ROW(SummaryData!$B$2:$B$26)-ROW(SummaryData!$B$1)),ROW()-ROW($E$12))),"")</f>
        <v/>
      </c>
    </row>
    <row r="20" spans="1:9" ht="28.95" customHeight="1" x14ac:dyDescent="0.3">
      <c r="A20" s="185"/>
      <c r="C20" s="412" t="s">
        <v>305</v>
      </c>
      <c r="D20" s="412"/>
      <c r="F20" s="203" t="str" cm="1">
        <f t="array" ref="F20">IFERROR(INDEX(SummaryData!$B$2:$B$26,_xlfn.AGGREGATE(15,6,1/(SummaryData!$D$2:$D$26&lt;&gt;0)*(ROW(SummaryData!$B$2:$B$26)-ROW(SummaryData!$B$1)),ROW()-ROW($E$12))),"")</f>
        <v/>
      </c>
      <c r="G20" s="203" t="str" cm="1">
        <f t="array" ref="G20">IFERROR(INDEX(SummaryData!$C$2:$C$26,_xlfn.AGGREGATE(15,6,1/(SummaryData!$D$2:$D$26&lt;&gt;0)*(ROW(SummaryData!$B$2:$B$26)-ROW(SummaryData!$B$1)),ROW()-ROW($E$12))),"")</f>
        <v/>
      </c>
      <c r="H20" s="242" t="str" cm="1">
        <f t="array" ref="H20">IFERROR(INDEX(SummaryData!$D$2:$D$26,_xlfn.AGGREGATE(15,6,1/(SummaryData!$D$2:$D$26&lt;&gt;0)*(ROW(SummaryData!$B$2:$B$26)-ROW(SummaryData!$B$1)),ROW()-ROW($E$12))),"")</f>
        <v/>
      </c>
      <c r="I20" s="255" t="str" cm="1">
        <f t="array" ref="I20">IFERROR(INDEX(SummaryData!$E$2:$E$26,_xlfn.AGGREGATE(15,6,1/(SummaryData!$D$2:$D$26&lt;&gt;0)*(ROW(SummaryData!$B$2:$B$26)-ROW(SummaryData!$B$1)),ROW()-ROW($E$12))),"")</f>
        <v/>
      </c>
    </row>
    <row r="21" spans="1:9" ht="28.95" customHeight="1" thickBot="1" x14ac:dyDescent="0.35">
      <c r="A21" s="185"/>
      <c r="C21" s="412"/>
      <c r="D21" s="412"/>
      <c r="F21" s="203" t="str" cm="1">
        <f t="array" ref="F21">IFERROR(INDEX(SummaryData!$B$2:$B$26,_xlfn.AGGREGATE(15,6,1/(SummaryData!$D$2:$D$26&lt;&gt;0)*(ROW(SummaryData!$B$2:$B$26)-ROW(SummaryData!$B$1)),ROW()-ROW($E$12))),"")</f>
        <v/>
      </c>
      <c r="G21" s="203" t="str" cm="1">
        <f t="array" ref="G21">IFERROR(INDEX(SummaryData!$C$2:$C$26,_xlfn.AGGREGATE(15,6,1/(SummaryData!$D$2:$D$26&lt;&gt;0)*(ROW(SummaryData!$B$2:$B$26)-ROW(SummaryData!$B$1)),ROW()-ROW($E$12))),"")</f>
        <v/>
      </c>
      <c r="H21" s="242" t="str" cm="1">
        <f t="array" ref="H21">IFERROR(INDEX(SummaryData!$D$2:$D$26,_xlfn.AGGREGATE(15,6,1/(SummaryData!$D$2:$D$26&lt;&gt;0)*(ROW(SummaryData!$B$2:$B$26)-ROW(SummaryData!$B$1)),ROW()-ROW($E$12))),"")</f>
        <v/>
      </c>
      <c r="I21" s="255" t="str" cm="1">
        <f t="array" ref="I21">IFERROR(INDEX(SummaryData!$E$2:$E$26,_xlfn.AGGREGATE(15,6,1/(SummaryData!$D$2:$D$26&lt;&gt;0)*(ROW(SummaryData!$B$2:$B$26)-ROW(SummaryData!$B$1)),ROW()-ROW($E$12))),"")</f>
        <v/>
      </c>
    </row>
    <row r="22" spans="1:9" ht="28.95" customHeight="1" x14ac:dyDescent="0.3">
      <c r="A22" s="185"/>
      <c r="C22" s="413"/>
      <c r="D22" s="414"/>
      <c r="F22" s="203" t="str" cm="1">
        <f t="array" ref="F22">IFERROR(INDEX(SummaryData!$B$2:$B$26,_xlfn.AGGREGATE(15,6,1/(SummaryData!$D$2:$D$26&lt;&gt;0)*(ROW(SummaryData!$B$2:$B$26)-ROW(SummaryData!$B$1)),ROW()-ROW($E$12))),"")</f>
        <v/>
      </c>
      <c r="G22" s="203" t="str" cm="1">
        <f t="array" ref="G22">IFERROR(INDEX(SummaryData!$C$2:$C$26,_xlfn.AGGREGATE(15,6,1/(SummaryData!$D$2:$D$26&lt;&gt;0)*(ROW(SummaryData!$B$2:$B$26)-ROW(SummaryData!$B$1)),ROW()-ROW($E$12))),"")</f>
        <v/>
      </c>
      <c r="H22" s="242" t="str" cm="1">
        <f t="array" ref="H22">IFERROR(INDEX(SummaryData!$D$2:$D$26,_xlfn.AGGREGATE(15,6,1/(SummaryData!$D$2:$D$26&lt;&gt;0)*(ROW(SummaryData!$B$2:$B$26)-ROW(SummaryData!$B$1)),ROW()-ROW($E$12))),"")</f>
        <v/>
      </c>
      <c r="I22" s="255" t="str" cm="1">
        <f t="array" ref="I22">IFERROR(INDEX(SummaryData!$E$2:$E$26,_xlfn.AGGREGATE(15,6,1/(SummaryData!$D$2:$D$26&lt;&gt;0)*(ROW(SummaryData!$B$2:$B$26)-ROW(SummaryData!$B$1)),ROW()-ROW($E$12))),"")</f>
        <v/>
      </c>
    </row>
    <row r="23" spans="1:9" ht="28.95" customHeight="1" x14ac:dyDescent="0.3">
      <c r="C23" s="415"/>
      <c r="D23" s="416"/>
      <c r="F23" s="203" t="str" cm="1">
        <f t="array" ref="F23">IFERROR(INDEX(SummaryData!$B$2:$B$26,_xlfn.AGGREGATE(15,6,1/(SummaryData!$D$2:$D$26&lt;&gt;0)*(ROW(SummaryData!$B$2:$B$26)-ROW(SummaryData!$B$1)),ROW()-ROW($E$12))),"")</f>
        <v/>
      </c>
      <c r="G23" s="203" t="str" cm="1">
        <f t="array" ref="G23">IFERROR(INDEX(SummaryData!$C$2:$C$26,_xlfn.AGGREGATE(15,6,1/(SummaryData!$D$2:$D$26&lt;&gt;0)*(ROW(SummaryData!$B$2:$B$26)-ROW(SummaryData!$B$1)),ROW()-ROW($E$12))),"")</f>
        <v/>
      </c>
      <c r="H23" s="242" t="str" cm="1">
        <f t="array" ref="H23">IFERROR(INDEX(SummaryData!$D$2:$D$26,_xlfn.AGGREGATE(15,6,1/(SummaryData!$D$2:$D$26&lt;&gt;0)*(ROW(SummaryData!$B$2:$B$26)-ROW(SummaryData!$B$1)),ROW()-ROW($E$12))),"")</f>
        <v/>
      </c>
      <c r="I23" s="255" t="str" cm="1">
        <f t="array" ref="I23">IFERROR(INDEX(SummaryData!$E$2:$E$26,_xlfn.AGGREGATE(15,6,1/(SummaryData!$D$2:$D$26&lt;&gt;0)*(ROW(SummaryData!$B$2:$B$26)-ROW(SummaryData!$B$1)),ROW()-ROW($E$12))),"")</f>
        <v/>
      </c>
    </row>
    <row r="24" spans="1:9" ht="28.95" customHeight="1" thickBot="1" x14ac:dyDescent="0.35">
      <c r="C24" s="417"/>
      <c r="D24" s="418"/>
      <c r="F24" s="203" t="str" cm="1">
        <f t="array" ref="F24">IFERROR(INDEX(SummaryData!$B$2:$B$26,_xlfn.AGGREGATE(15,6,1/(SummaryData!$D$2:$D$26&lt;&gt;0)*(ROW(SummaryData!$B$2:$B$26)-ROW(SummaryData!$B$1)),ROW()-ROW($E$12))),"")</f>
        <v/>
      </c>
      <c r="G24" s="203" t="str" cm="1">
        <f t="array" ref="G24">IFERROR(INDEX(SummaryData!$C$2:$C$26,_xlfn.AGGREGATE(15,6,1/(SummaryData!$D$2:$D$26&lt;&gt;0)*(ROW(SummaryData!$B$2:$B$26)-ROW(SummaryData!$B$1)),ROW()-ROW($E$12))),"")</f>
        <v/>
      </c>
      <c r="H24" s="242" t="str" cm="1">
        <f t="array" ref="H24">IFERROR(INDEX(SummaryData!$D$2:$D$26,_xlfn.AGGREGATE(15,6,1/(SummaryData!$D$2:$D$26&lt;&gt;0)*(ROW(SummaryData!$B$2:$B$26)-ROW(SummaryData!$B$1)),ROW()-ROW($E$12))),"")</f>
        <v/>
      </c>
      <c r="I24" s="255" t="str" cm="1">
        <f t="array" ref="I24">IFERROR(INDEX(SummaryData!$E$2:$E$26,_xlfn.AGGREGATE(15,6,1/(SummaryData!$D$2:$D$26&lt;&gt;0)*(ROW(SummaryData!$B$2:$B$26)-ROW(SummaryData!$B$1)),ROW()-ROW($E$12))),"")</f>
        <v/>
      </c>
    </row>
    <row r="25" spans="1:9" ht="28.95" customHeight="1" x14ac:dyDescent="0.3">
      <c r="F25" s="203" t="str" cm="1">
        <f t="array" ref="F25">IFERROR(INDEX(SummaryData!$B$2:$B$26,_xlfn.AGGREGATE(15,6,1/(SummaryData!$D$2:$D$26&lt;&gt;0)*(ROW(SummaryData!$B$2:$B$26)-ROW(SummaryData!$B$1)),ROW()-ROW($E$12))),"")</f>
        <v/>
      </c>
      <c r="G25" s="203" t="str" cm="1">
        <f t="array" ref="G25">IFERROR(INDEX(SummaryData!$C$2:$C$26,_xlfn.AGGREGATE(15,6,1/(SummaryData!$D$2:$D$26&lt;&gt;0)*(ROW(SummaryData!$B$2:$B$26)-ROW(SummaryData!$B$1)),ROW()-ROW($E$12))),"")</f>
        <v/>
      </c>
      <c r="H25" s="242" t="str" cm="1">
        <f t="array" ref="H25">IFERROR(INDEX(SummaryData!$D$2:$D$26,_xlfn.AGGREGATE(15,6,1/(SummaryData!$D$2:$D$26&lt;&gt;0)*(ROW(SummaryData!$B$2:$B$26)-ROW(SummaryData!$B$1)),ROW()-ROW($E$12))),"")</f>
        <v/>
      </c>
      <c r="I25" s="255" t="str" cm="1">
        <f t="array" ref="I25">IFERROR(INDEX(SummaryData!$E$2:$E$26,_xlfn.AGGREGATE(15,6,1/(SummaryData!$D$2:$D$26&lt;&gt;0)*(ROW(SummaryData!$B$2:$B$26)-ROW(SummaryData!$B$1)),ROW()-ROW($E$12))),"")</f>
        <v/>
      </c>
    </row>
    <row r="26" spans="1:9" ht="28.95" customHeight="1" x14ac:dyDescent="0.3">
      <c r="F26" s="203" t="str" cm="1">
        <f t="array" ref="F26">IFERROR(INDEX(SummaryData!$B$2:$B$26,_xlfn.AGGREGATE(15,6,1/(SummaryData!$D$2:$D$26&lt;&gt;0)*(ROW(SummaryData!$B$2:$B$26)-ROW(SummaryData!$B$1)),ROW()-ROW($E$12))),"")</f>
        <v/>
      </c>
      <c r="G26" s="203" t="str" cm="1">
        <f t="array" ref="G26">IFERROR(INDEX(SummaryData!$C$2:$C$26,_xlfn.AGGREGATE(15,6,1/(SummaryData!$D$2:$D$26&lt;&gt;0)*(ROW(SummaryData!$B$2:$B$26)-ROW(SummaryData!$B$1)),ROW()-ROW($E$12))),"")</f>
        <v/>
      </c>
      <c r="H26" s="242" t="str" cm="1">
        <f t="array" ref="H26">IFERROR(INDEX(SummaryData!$D$2:$D$26,_xlfn.AGGREGATE(15,6,1/(SummaryData!$D$2:$D$26&lt;&gt;0)*(ROW(SummaryData!$B$2:$B$26)-ROW(SummaryData!$B$1)),ROW()-ROW($E$12))),"")</f>
        <v/>
      </c>
      <c r="I26" s="255" t="str" cm="1">
        <f t="array" ref="I26">IFERROR(INDEX(SummaryData!$E$2:$E$26,_xlfn.AGGREGATE(15,6,1/(SummaryData!$D$2:$D$26&lt;&gt;0)*(ROW(SummaryData!$B$2:$B$26)-ROW(SummaryData!$B$1)),ROW()-ROW($E$12))),"")</f>
        <v/>
      </c>
    </row>
    <row r="27" spans="1:9" ht="28.95" customHeight="1" x14ac:dyDescent="0.3">
      <c r="F27" s="203" t="str" cm="1">
        <f t="array" ref="F27">IFERROR(INDEX(SummaryData!$B$2:$B$26,_xlfn.AGGREGATE(15,6,1/(SummaryData!$D$2:$D$26&lt;&gt;0)*(ROW(SummaryData!$B$2:$B$26)-ROW(SummaryData!$B$1)),ROW()-ROW($E$12))),"")</f>
        <v/>
      </c>
      <c r="G27" s="203" t="str" cm="1">
        <f t="array" ref="G27">IFERROR(INDEX(SummaryData!$C$2:$C$26,_xlfn.AGGREGATE(15,6,1/(SummaryData!$D$2:$D$26&lt;&gt;0)*(ROW(SummaryData!$B$2:$B$26)-ROW(SummaryData!$B$1)),ROW()-ROW($E$12))),"")</f>
        <v/>
      </c>
      <c r="H27" s="242" t="str" cm="1">
        <f t="array" ref="H27">IFERROR(INDEX(SummaryData!$D$2:$D$26,_xlfn.AGGREGATE(15,6,1/(SummaryData!$D$2:$D$26&lt;&gt;0)*(ROW(SummaryData!$B$2:$B$26)-ROW(SummaryData!$B$1)),ROW()-ROW($E$12))),"")</f>
        <v/>
      </c>
      <c r="I27" s="255" t="str" cm="1">
        <f t="array" ref="I27">IFERROR(INDEX(SummaryData!$E$2:$E$26,_xlfn.AGGREGATE(15,6,1/(SummaryData!$D$2:$D$26&lt;&gt;0)*(ROW(SummaryData!$B$2:$B$26)-ROW(SummaryData!$B$1)),ROW()-ROW($E$12))),"")</f>
        <v/>
      </c>
    </row>
    <row r="28" spans="1:9" ht="28.95" customHeight="1" x14ac:dyDescent="0.3">
      <c r="F28" s="203" t="str" cm="1">
        <f t="array" ref="F28">IFERROR(INDEX(SummaryData!$B$2:$B$26,_xlfn.AGGREGATE(15,6,1/(SummaryData!$D$2:$D$26&lt;&gt;0)*(ROW(SummaryData!$B$2:$B$26)-ROW(SummaryData!$B$1)),ROW()-ROW($E$12))),"")</f>
        <v/>
      </c>
      <c r="G28" s="203" t="str" cm="1">
        <f t="array" ref="G28">IFERROR(INDEX(SummaryData!$C$2:$C$26,_xlfn.AGGREGATE(15,6,1/(SummaryData!$D$2:$D$26&lt;&gt;0)*(ROW(SummaryData!$B$2:$B$26)-ROW(SummaryData!$B$1)),ROW()-ROW($E$12))),"")</f>
        <v/>
      </c>
      <c r="H28" s="242" t="str" cm="1">
        <f t="array" ref="H28">IFERROR(INDEX(SummaryData!$D$2:$D$26,_xlfn.AGGREGATE(15,6,1/(SummaryData!$D$2:$D$26&lt;&gt;0)*(ROW(SummaryData!$B$2:$B$26)-ROW(SummaryData!$B$1)),ROW()-ROW($E$12))),"")</f>
        <v/>
      </c>
      <c r="I28" s="255" t="str" cm="1">
        <f t="array" ref="I28">IFERROR(INDEX(SummaryData!$E$2:$E$26,_xlfn.AGGREGATE(15,6,1/(SummaryData!$D$2:$D$26&lt;&gt;0)*(ROW(SummaryData!$B$2:$B$26)-ROW(SummaryData!$B$1)),ROW()-ROW($E$12))),"")</f>
        <v/>
      </c>
    </row>
    <row r="29" spans="1:9" ht="28.95" customHeight="1" x14ac:dyDescent="0.3">
      <c r="F29" s="203" t="str" cm="1">
        <f t="array" ref="F29">IFERROR(INDEX(SummaryData!$B$2:$B$26,_xlfn.AGGREGATE(15,6,1/(SummaryData!$D$2:$D$26&lt;&gt;0)*(ROW(SummaryData!$B$2:$B$26)-ROW(SummaryData!$B$1)),ROW()-ROW($E$12))),"")</f>
        <v/>
      </c>
      <c r="G29" s="203" t="str" cm="1">
        <f t="array" ref="G29">IFERROR(INDEX(SummaryData!$C$2:$C$26,_xlfn.AGGREGATE(15,6,1/(SummaryData!$D$2:$D$26&lt;&gt;0)*(ROW(SummaryData!$B$2:$B$26)-ROW(SummaryData!$B$1)),ROW()-ROW($E$12))),"")</f>
        <v/>
      </c>
      <c r="H29" s="242" t="str" cm="1">
        <f t="array" ref="H29">IFERROR(INDEX(SummaryData!$D$2:$D$26,_xlfn.AGGREGATE(15,6,1/(SummaryData!$D$2:$D$26&lt;&gt;0)*(ROW(SummaryData!$B$2:$B$26)-ROW(SummaryData!$B$1)),ROW()-ROW($E$12))),"")</f>
        <v/>
      </c>
      <c r="I29" s="255" t="str" cm="1">
        <f t="array" ref="I29">IFERROR(INDEX(SummaryData!$E$2:$E$26,_xlfn.AGGREGATE(15,6,1/(SummaryData!$D$2:$D$26&lt;&gt;0)*(ROW(SummaryData!$B$2:$B$26)-ROW(SummaryData!$B$1)),ROW()-ROW($E$12))),"")</f>
        <v/>
      </c>
    </row>
    <row r="30" spans="1:9" ht="28.95" customHeight="1" x14ac:dyDescent="0.3">
      <c r="F30" s="203" t="str" cm="1">
        <f t="array" ref="F30">IFERROR(INDEX(SummaryData!$B$2:$B$26,_xlfn.AGGREGATE(15,6,1/(SummaryData!$D$2:$D$26&lt;&gt;0)*(ROW(SummaryData!$B$2:$B$26)-ROW(SummaryData!$B$1)),ROW()-ROW($E$12))),"")</f>
        <v/>
      </c>
      <c r="G30" s="203" t="str" cm="1">
        <f t="array" ref="G30">IFERROR(INDEX(SummaryData!$C$2:$C$26,_xlfn.AGGREGATE(15,6,1/(SummaryData!$D$2:$D$26&lt;&gt;0)*(ROW(SummaryData!$B$2:$B$26)-ROW(SummaryData!$B$1)),ROW()-ROW($E$12))),"")</f>
        <v/>
      </c>
      <c r="H30" s="242" t="str" cm="1">
        <f t="array" ref="H30">IFERROR(INDEX(SummaryData!$D$2:$D$26,_xlfn.AGGREGATE(15,6,1/(SummaryData!$D$2:$D$26&lt;&gt;0)*(ROW(SummaryData!$B$2:$B$26)-ROW(SummaryData!$B$1)),ROW()-ROW($E$12))),"")</f>
        <v/>
      </c>
      <c r="I30" s="255" t="str" cm="1">
        <f t="array" ref="I30">IFERROR(INDEX(SummaryData!$E$2:$E$26,_xlfn.AGGREGATE(15,6,1/(SummaryData!$D$2:$D$26&lt;&gt;0)*(ROW(SummaryData!$B$2:$B$26)-ROW(SummaryData!$B$1)),ROW()-ROW($E$12))),"")</f>
        <v/>
      </c>
    </row>
    <row r="31" spans="1:9" ht="28.95" customHeight="1" x14ac:dyDescent="0.3">
      <c r="F31" s="203" t="str" cm="1">
        <f t="array" ref="F31">IFERROR(INDEX(SummaryData!$B$2:$B$26,_xlfn.AGGREGATE(15,6,1/(SummaryData!$D$2:$D$26&lt;&gt;0)*(ROW(SummaryData!$B$2:$B$26)-ROW(SummaryData!$B$1)),ROW()-ROW($E$12))),"")</f>
        <v/>
      </c>
      <c r="G31" s="203" t="str" cm="1">
        <f t="array" ref="G31">IFERROR(INDEX(SummaryData!$C$2:$C$26,_xlfn.AGGREGATE(15,6,1/(SummaryData!$D$2:$D$26&lt;&gt;0)*(ROW(SummaryData!$B$2:$B$26)-ROW(SummaryData!$B$1)),ROW()-ROW($E$12))),"")</f>
        <v/>
      </c>
      <c r="H31" s="242" t="str" cm="1">
        <f t="array" ref="H31">IFERROR(INDEX(SummaryData!$D$2:$D$26,_xlfn.AGGREGATE(15,6,1/(SummaryData!$D$2:$D$26&lt;&gt;0)*(ROW(SummaryData!$B$2:$B$26)-ROW(SummaryData!$B$1)),ROW()-ROW($E$12))),"")</f>
        <v/>
      </c>
      <c r="I31" s="255" t="str" cm="1">
        <f t="array" ref="I31">IFERROR(INDEX(SummaryData!$E$2:$E$26,_xlfn.AGGREGATE(15,6,1/(SummaryData!$D$2:$D$26&lt;&gt;0)*(ROW(SummaryData!$B$2:$B$26)-ROW(SummaryData!$B$1)),ROW()-ROW($E$12))),"")</f>
        <v/>
      </c>
    </row>
    <row r="32" spans="1:9" ht="28.95" customHeight="1" x14ac:dyDescent="0.3">
      <c r="F32" s="203" t="str" cm="1">
        <f t="array" ref="F32">IFERROR(INDEX(SummaryData!$B$2:$B$26,_xlfn.AGGREGATE(15,6,1/(SummaryData!$D$2:$D$26&lt;&gt;0)*(ROW(SummaryData!$B$2:$B$26)-ROW(SummaryData!$B$1)),ROW()-ROW($E$12))),"")</f>
        <v/>
      </c>
      <c r="G32" s="203" t="str" cm="1">
        <f t="array" ref="G32">IFERROR(INDEX(SummaryData!$C$2:$C$26,_xlfn.AGGREGATE(15,6,1/(SummaryData!$D$2:$D$26&lt;&gt;0)*(ROW(SummaryData!$B$2:$B$26)-ROW(SummaryData!$B$1)),ROW()-ROW($E$12))),"")</f>
        <v/>
      </c>
      <c r="H32" s="242" t="str" cm="1">
        <f t="array" ref="H32">IFERROR(INDEX(SummaryData!$D$2:$D$26,_xlfn.AGGREGATE(15,6,1/(SummaryData!$D$2:$D$26&lt;&gt;0)*(ROW(SummaryData!$B$2:$B$26)-ROW(SummaryData!$B$1)),ROW()-ROW($E$12))),"")</f>
        <v/>
      </c>
      <c r="I32" s="255" t="str" cm="1">
        <f t="array" ref="I32">IFERROR(INDEX(SummaryData!$E$2:$E$26,_xlfn.AGGREGATE(15,6,1/(SummaryData!$D$2:$D$26&lt;&gt;0)*(ROW(SummaryData!$B$2:$B$26)-ROW(SummaryData!$B$1)),ROW()-ROW($E$12))),"")</f>
        <v/>
      </c>
    </row>
    <row r="33" spans="6:9" ht="28.95" customHeight="1" x14ac:dyDescent="0.3">
      <c r="F33" s="203" t="str" cm="1">
        <f t="array" ref="F33">IFERROR(INDEX(SummaryData!$B$2:$B$26,_xlfn.AGGREGATE(15,6,1/(SummaryData!$D$2:$D$26&lt;&gt;0)*(ROW(SummaryData!$B$2:$B$26)-ROW(SummaryData!$B$1)),ROW()-ROW($E$12))),"")</f>
        <v/>
      </c>
      <c r="G33" s="203" t="str" cm="1">
        <f t="array" ref="G33">IFERROR(INDEX(SummaryData!$C$2:$C$26,_xlfn.AGGREGATE(15,6,1/(SummaryData!$D$2:$D$26&lt;&gt;0)*(ROW(SummaryData!$B$2:$B$26)-ROW(SummaryData!$B$1)),ROW()-ROW($E$12))),"")</f>
        <v/>
      </c>
      <c r="H33" s="242" t="str" cm="1">
        <f t="array" ref="H33">IFERROR(INDEX(SummaryData!$D$2:$D$26,_xlfn.AGGREGATE(15,6,1/(SummaryData!$D$2:$D$26&lt;&gt;0)*(ROW(SummaryData!$B$2:$B$26)-ROW(SummaryData!$B$1)),ROW()-ROW($E$12))),"")</f>
        <v/>
      </c>
      <c r="I33" s="255" t="str" cm="1">
        <f t="array" ref="I33">IFERROR(INDEX(SummaryData!$E$2:$E$26,_xlfn.AGGREGATE(15,6,1/(SummaryData!$D$2:$D$26&lt;&gt;0)*(ROW(SummaryData!$B$2:$B$26)-ROW(SummaryData!$B$1)),ROW()-ROW($E$12))),"")</f>
        <v/>
      </c>
    </row>
    <row r="34" spans="6:9" ht="28.95" customHeight="1" x14ac:dyDescent="0.3">
      <c r="F34" s="203" t="str" cm="1">
        <f t="array" ref="F34">IFERROR(INDEX(SummaryData!$B$2:$B$26,_xlfn.AGGREGATE(15,6,1/(SummaryData!$D$2:$D$26&lt;&gt;0)*(ROW(SummaryData!$B$2:$B$26)-ROW(SummaryData!$B$1)),ROW()-ROW($E$12))),"")</f>
        <v/>
      </c>
      <c r="G34" s="203" t="str" cm="1">
        <f t="array" ref="G34">IFERROR(INDEX(SummaryData!$C$2:$C$26,_xlfn.AGGREGATE(15,6,1/(SummaryData!$D$2:$D$26&lt;&gt;0)*(ROW(SummaryData!$B$2:$B$26)-ROW(SummaryData!$B$1)),ROW()-ROW($E$12))),"")</f>
        <v/>
      </c>
      <c r="H34" s="242" t="str" cm="1">
        <f t="array" ref="H34">IFERROR(INDEX(SummaryData!$D$2:$D$26,_xlfn.AGGREGATE(15,6,1/(SummaryData!$D$2:$D$26&lt;&gt;0)*(ROW(SummaryData!$B$2:$B$26)-ROW(SummaryData!$B$1)),ROW()-ROW($E$12))),"")</f>
        <v/>
      </c>
      <c r="I34" s="255" t="str" cm="1">
        <f t="array" ref="I34">IFERROR(INDEX(SummaryData!$E$2:$E$26,_xlfn.AGGREGATE(15,6,1/(SummaryData!$D$2:$D$26&lt;&gt;0)*(ROW(SummaryData!$B$2:$B$26)-ROW(SummaryData!$B$1)),ROW()-ROW($E$12))),"")</f>
        <v/>
      </c>
    </row>
    <row r="35" spans="6:9" ht="28.95" customHeight="1" x14ac:dyDescent="0.3">
      <c r="F35" s="203" t="str" cm="1">
        <f t="array" ref="F35">IFERROR(INDEX(SummaryData!$B$2:$B$26,_xlfn.AGGREGATE(15,6,1/(SummaryData!$D$2:$D$26&lt;&gt;0)*(ROW(SummaryData!$B$2:$B$26)-ROW(SummaryData!$B$1)),ROW()-ROW($E$12))),"")</f>
        <v/>
      </c>
      <c r="G35" s="203" t="str" cm="1">
        <f t="array" ref="G35">IFERROR(INDEX(SummaryData!$C$2:$C$26,_xlfn.AGGREGATE(15,6,1/(SummaryData!$D$2:$D$26&lt;&gt;0)*(ROW(SummaryData!$B$2:$B$26)-ROW(SummaryData!$B$1)),ROW()-ROW($E$12))),"")</f>
        <v/>
      </c>
      <c r="H35" s="242" t="str" cm="1">
        <f t="array" ref="H35">IFERROR(INDEX(SummaryData!$D$2:$D$26,_xlfn.AGGREGATE(15,6,1/(SummaryData!$D$2:$D$26&lt;&gt;0)*(ROW(SummaryData!$B$2:$B$26)-ROW(SummaryData!$B$1)),ROW()-ROW($E$12))),"")</f>
        <v/>
      </c>
      <c r="I35" s="255" t="str" cm="1">
        <f t="array" ref="I35">IFERROR(INDEX(SummaryData!$E$2:$E$26,_xlfn.AGGREGATE(15,6,1/(SummaryData!$D$2:$D$26&lt;&gt;0)*(ROW(SummaryData!$B$2:$B$26)-ROW(SummaryData!$B$1)),ROW()-ROW($E$12))),"")</f>
        <v/>
      </c>
    </row>
    <row r="36" spans="6:9" ht="28.95" customHeight="1" x14ac:dyDescent="0.3">
      <c r="F36" s="203" t="str" cm="1">
        <f t="array" ref="F36">IFERROR(INDEX(SummaryData!$B$2:$B$26,_xlfn.AGGREGATE(15,6,1/(SummaryData!$D$2:$D$26&lt;&gt;0)*(ROW(SummaryData!$B$2:$B$26)-ROW(SummaryData!$B$1)),ROW()-ROW($E$12))),"")</f>
        <v/>
      </c>
      <c r="G36" s="203" t="str" cm="1">
        <f t="array" ref="G36">IFERROR(INDEX(SummaryData!$C$2:$C$26,_xlfn.AGGREGATE(15,6,1/(SummaryData!$D$2:$D$26&lt;&gt;0)*(ROW(SummaryData!$B$2:$B$26)-ROW(SummaryData!$B$1)),ROW()-ROW($E$12))),"")</f>
        <v/>
      </c>
      <c r="H36" s="242" t="str" cm="1">
        <f t="array" ref="H36">IFERROR(INDEX(SummaryData!$D$2:$D$26,_xlfn.AGGREGATE(15,6,1/(SummaryData!$D$2:$D$26&lt;&gt;0)*(ROW(SummaryData!$B$2:$B$26)-ROW(SummaryData!$B$1)),ROW()-ROW($E$12))),"")</f>
        <v/>
      </c>
      <c r="I36" s="255" t="str" cm="1">
        <f t="array" ref="I36">IFERROR(INDEX(SummaryData!$E$2:$E$26,_xlfn.AGGREGATE(15,6,1/(SummaryData!$D$2:$D$26&lt;&gt;0)*(ROW(SummaryData!$B$2:$B$26)-ROW(SummaryData!$B$1)),ROW()-ROW($E$12))),"")</f>
        <v/>
      </c>
    </row>
    <row r="37" spans="6:9" ht="28.95" customHeight="1" x14ac:dyDescent="0.3">
      <c r="F37" s="203" t="str" cm="1">
        <f t="array" ref="F37">IFERROR(INDEX(SummaryData!$B$2:$B$26,_xlfn.AGGREGATE(15,6,1/(SummaryData!$D$2:$D$26&lt;&gt;0)*(ROW(SummaryData!$B$2:$B$26)-ROW(SummaryData!$B$1)),ROW()-ROW($E$12))),"")</f>
        <v/>
      </c>
      <c r="G37" s="203" t="str" cm="1">
        <f t="array" ref="G37">IFERROR(INDEX(SummaryData!$C$2:$C$26,_xlfn.AGGREGATE(15,6,1/(SummaryData!$D$2:$D$26&lt;&gt;0)*(ROW(SummaryData!$B$2:$B$26)-ROW(SummaryData!$B$1)),ROW()-ROW($E$12))),"")</f>
        <v/>
      </c>
      <c r="H37" s="242" t="str" cm="1">
        <f t="array" ref="H37">IFERROR(INDEX(SummaryData!$D$2:$D$26,_xlfn.AGGREGATE(15,6,1/(SummaryData!$D$2:$D$26&lt;&gt;0)*(ROW(SummaryData!$B$2:$B$26)-ROW(SummaryData!$B$1)),ROW()-ROW($E$12))),"")</f>
        <v/>
      </c>
      <c r="I37" s="255" t="str" cm="1">
        <f t="array" ref="I37">IFERROR(INDEX(SummaryData!$E$2:$E$26,_xlfn.AGGREGATE(15,6,1/(SummaryData!$D$2:$D$26&lt;&gt;0)*(ROW(SummaryData!$B$2:$B$26)-ROW(SummaryData!$B$1)),ROW()-ROW($E$12))),"")</f>
        <v/>
      </c>
    </row>
  </sheetData>
  <sheetProtection algorithmName="SHA-512" hashValue="NTm6GV7XgknUd71JrAxLqhwuraGWdlRhPvjhzl1O6WiUSp0uL32Gzme4qYyrvopBIRLIBijW6YrXJVgwbw5pXw==" saltValue="3eLfK8rP5LnITULOQdH2NA==" spinCount="100000" sheet="1" objects="1" scenarios="1" selectLockedCells="1"/>
  <mergeCells count="13">
    <mergeCell ref="B2:D2"/>
    <mergeCell ref="G2:I3"/>
    <mergeCell ref="F7:I9"/>
    <mergeCell ref="C22:D24"/>
    <mergeCell ref="C19:D19"/>
    <mergeCell ref="C13:D13"/>
    <mergeCell ref="C14:D14"/>
    <mergeCell ref="C15:D15"/>
    <mergeCell ref="C16:D16"/>
    <mergeCell ref="C17:D17"/>
    <mergeCell ref="C18:D18"/>
    <mergeCell ref="C20:D21"/>
    <mergeCell ref="F10:I10"/>
  </mergeCells>
  <conditionalFormatting sqref="C13:D13">
    <cfRule type="expression" dxfId="99" priority="8">
      <formula>$B$13="*"</formula>
    </cfRule>
  </conditionalFormatting>
  <conditionalFormatting sqref="C14:D14">
    <cfRule type="expression" dxfId="98" priority="7">
      <formula>$B$14="*"</formula>
    </cfRule>
  </conditionalFormatting>
  <conditionalFormatting sqref="C15:D15">
    <cfRule type="expression" dxfId="97" priority="6">
      <formula>$B$15="*"</formula>
    </cfRule>
  </conditionalFormatting>
  <conditionalFormatting sqref="C16:D16">
    <cfRule type="expression" dxfId="96" priority="4">
      <formula>$B$16="*"</formula>
    </cfRule>
  </conditionalFormatting>
  <conditionalFormatting sqref="C17:D17">
    <cfRule type="expression" dxfId="95" priority="3">
      <formula>$B$17="*"</formula>
    </cfRule>
  </conditionalFormatting>
  <conditionalFormatting sqref="C18:D18">
    <cfRule type="expression" dxfId="94" priority="2">
      <formula>$B$18="*"</formula>
    </cfRule>
  </conditionalFormatting>
  <conditionalFormatting sqref="C19:D19">
    <cfRule type="expression" dxfId="93" priority="1">
      <formula>$B$19="*"</formula>
    </cfRule>
  </conditionalFormatting>
  <dataValidations xWindow="1310" yWindow="323" count="8">
    <dataValidation allowBlank="1" showInputMessage="1" showErrorMessage="1" promptTitle="Yr 1 Clin Skills Spring" prompt="Calculated at £250 per session." sqref="D3" xr:uid="{00000000-0002-0000-0100-000006000000}"/>
    <dataValidation allowBlank="1" showInputMessage="1" showErrorMessage="1" promptTitle="Yr 2 Clin Skills Autumn" prompt="Calculated at £250 per session." sqref="D4" xr:uid="{00000000-0002-0000-0100-000007000000}"/>
    <dataValidation allowBlank="1" showInputMessage="1" showErrorMessage="1" promptTitle="Yr 2 Clin Skills Spring" prompt="Calculated at £250 per session._x000a_" sqref="D5" xr:uid="{00000000-0002-0000-0100-000008000000}"/>
    <dataValidation allowBlank="1" showInputMessage="1" showErrorMessage="1" promptTitle="Yr 1/2 Family Medicine" prompt="Calculated as £41.67 per student e.g. £41.67 * 5 instances * 8 students = £1666.80_x000a_" sqref="D6" xr:uid="{00000000-0002-0000-0100-000009000000}"/>
    <dataValidation allowBlank="1" showInputMessage="1" showErrorMessage="1" promptTitle="Yr 4 GP Attachment" prompt="Calculated at £59.17 per student per session, multiplied by 80 sessions (4 x 2 week blocks = 40 days)" sqref="D8" xr:uid="{00000000-0002-0000-0100-00000B000000}"/>
    <dataValidation allowBlank="1" showInputMessage="1" showErrorMessage="1" promptTitle="Yr 5 GP Attachment" prompt="Calculated at £59.17 per student per session, multiplied by 20 sessions (10 days)" sqref="D9" xr:uid="{00000000-0002-0000-0100-00000C000000}"/>
    <dataValidation allowBlank="1" showInputMessage="1" showErrorMessage="1" promptTitle="Yr 5 GP Asst" prompt="Calculated at £59.17 per student per session, multiplied by 8 sessions (4 days) per week" sqref="D10" xr:uid="{00000000-0002-0000-0100-00000D000000}"/>
    <dataValidation allowBlank="1" showInputMessage="1" showErrorMessage="1" promptTitle="Yr 3 GP" prompt="Calculated at £250 per session." sqref="D7" xr:uid="{00000000-0002-0000-0100-00000E000000}"/>
  </dataValidations>
  <pageMargins left="0.7" right="0.7" top="0.75" bottom="0.75" header="0.3" footer="0.3"/>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BB20"/>
  <sheetViews>
    <sheetView topLeftCell="AH1" workbookViewId="0">
      <selection activeCell="AI28" sqref="AI28"/>
    </sheetView>
  </sheetViews>
  <sheetFormatPr defaultRowHeight="14.4" x14ac:dyDescent="0.3"/>
  <cols>
    <col min="1" max="1" width="14.6640625" style="1" customWidth="1"/>
    <col min="2" max="2" width="19.5546875" style="1" bestFit="1" customWidth="1"/>
    <col min="3" max="3" width="19.5546875" style="1" customWidth="1"/>
    <col min="4" max="4" width="19.109375" style="1" bestFit="1" customWidth="1"/>
    <col min="5" max="5" width="19.109375" style="1" customWidth="1"/>
    <col min="6" max="6" width="18.44140625" style="1" customWidth="1"/>
    <col min="7" max="7" width="18.109375" style="1" customWidth="1"/>
    <col min="8" max="8" width="17.109375" style="1" customWidth="1"/>
    <col min="9" max="9" width="13.33203125" style="1" customWidth="1"/>
    <col min="10" max="10" width="12" style="1" customWidth="1"/>
    <col min="11" max="11" width="13.109375" style="1" customWidth="1"/>
    <col min="12" max="12" width="20.5546875" style="1" customWidth="1"/>
    <col min="13" max="13" width="15.109375" style="1" customWidth="1"/>
    <col min="14" max="14" width="20" style="1" bestFit="1" customWidth="1"/>
    <col min="15" max="15" width="19.88671875" style="1" customWidth="1"/>
    <col min="16" max="16" width="20" style="1" bestFit="1" customWidth="1"/>
    <col min="17" max="19" width="19.88671875" style="1" customWidth="1"/>
    <col min="20" max="20" width="18" style="1" bestFit="1" customWidth="1"/>
    <col min="21" max="21" width="21.88671875" style="1" customWidth="1"/>
    <col min="22" max="23" width="18" style="1" bestFit="1" customWidth="1"/>
    <col min="24" max="24" width="14.6640625" style="1" bestFit="1" customWidth="1"/>
    <col min="25" max="25" width="13.6640625" style="1" customWidth="1"/>
    <col min="26" max="27" width="15.109375" style="1" customWidth="1"/>
    <col min="28" max="28" width="18.109375" style="1" bestFit="1" customWidth="1"/>
    <col min="29" max="29" width="20.88671875" style="1" bestFit="1" customWidth="1"/>
    <col min="30" max="30" width="18.33203125" style="1" bestFit="1" customWidth="1"/>
    <col min="31" max="31" width="20.88671875" style="1" bestFit="1" customWidth="1"/>
    <col min="32" max="32" width="16.6640625" style="1" bestFit="1" customWidth="1"/>
    <col min="33" max="33" width="19.88671875" style="1" bestFit="1" customWidth="1"/>
    <col min="34" max="34" width="18.88671875" customWidth="1"/>
    <col min="35" max="35" width="18.44140625" customWidth="1"/>
    <col min="36" max="36" width="19.88671875" style="1" customWidth="1"/>
    <col min="37" max="50" width="20.109375" bestFit="1" customWidth="1"/>
    <col min="51" max="54" width="19.5546875" bestFit="1" customWidth="1"/>
  </cols>
  <sheetData>
    <row r="1" spans="1:54" x14ac:dyDescent="0.3">
      <c r="A1" s="1" t="s">
        <v>307</v>
      </c>
      <c r="B1" s="1" t="s">
        <v>75</v>
      </c>
      <c r="C1" s="1" t="s">
        <v>99</v>
      </c>
      <c r="D1" s="1" t="s">
        <v>98</v>
      </c>
      <c r="E1" s="1" t="s">
        <v>241</v>
      </c>
      <c r="F1" s="1" t="s">
        <v>126</v>
      </c>
      <c r="G1" s="1" t="s">
        <v>127</v>
      </c>
      <c r="H1" s="1" t="s">
        <v>128</v>
      </c>
      <c r="I1" s="1" t="s">
        <v>76</v>
      </c>
      <c r="J1" s="1" t="s">
        <v>77</v>
      </c>
      <c r="K1" s="1" t="s">
        <v>78</v>
      </c>
      <c r="L1" s="1" t="s">
        <v>79</v>
      </c>
      <c r="M1" s="1" t="s">
        <v>80</v>
      </c>
      <c r="N1" s="1" t="s">
        <v>150</v>
      </c>
      <c r="O1" s="1" t="s">
        <v>151</v>
      </c>
      <c r="P1" s="1" t="s">
        <v>152</v>
      </c>
      <c r="Q1" s="1" t="s">
        <v>153</v>
      </c>
      <c r="R1" s="1" t="s">
        <v>155</v>
      </c>
      <c r="S1" s="1" t="s">
        <v>154</v>
      </c>
      <c r="T1" s="1" t="s">
        <v>156</v>
      </c>
      <c r="U1" s="1" t="s">
        <v>157</v>
      </c>
      <c r="V1" s="1" t="s">
        <v>158</v>
      </c>
      <c r="W1" s="1" t="s">
        <v>159</v>
      </c>
      <c r="X1" s="1" t="s">
        <v>162</v>
      </c>
      <c r="Y1" s="1" t="s">
        <v>163</v>
      </c>
      <c r="Z1" s="1" t="s">
        <v>136</v>
      </c>
      <c r="AA1" s="1" t="s">
        <v>137</v>
      </c>
      <c r="AB1" s="1" t="s">
        <v>138</v>
      </c>
      <c r="AC1" s="1" t="s">
        <v>95</v>
      </c>
      <c r="AD1" s="1" t="s">
        <v>94</v>
      </c>
      <c r="AE1" s="1" t="s">
        <v>93</v>
      </c>
      <c r="AF1" s="1" t="s">
        <v>92</v>
      </c>
      <c r="AG1" s="1" t="s">
        <v>91</v>
      </c>
      <c r="AH1" s="1" t="s">
        <v>228</v>
      </c>
      <c r="AI1" s="1" t="s">
        <v>229</v>
      </c>
      <c r="AJ1" s="1" t="s">
        <v>247</v>
      </c>
      <c r="AK1" s="1" t="s">
        <v>248</v>
      </c>
      <c r="AL1" s="1" t="s">
        <v>249</v>
      </c>
      <c r="AM1" s="1" t="s">
        <v>250</v>
      </c>
      <c r="AN1" s="1" t="s">
        <v>182</v>
      </c>
      <c r="AO1" s="1" t="s">
        <v>183</v>
      </c>
      <c r="AP1" s="1" t="s">
        <v>184</v>
      </c>
      <c r="AQ1" s="1" t="s">
        <v>185</v>
      </c>
      <c r="AR1" s="1" t="s">
        <v>186</v>
      </c>
      <c r="AS1" s="1" t="s">
        <v>187</v>
      </c>
      <c r="AT1" s="1" t="s">
        <v>188</v>
      </c>
      <c r="AU1" s="1" t="s">
        <v>189</v>
      </c>
      <c r="AV1" s="1" t="s">
        <v>190</v>
      </c>
      <c r="AW1" s="1" t="s">
        <v>191</v>
      </c>
      <c r="AX1" s="1" t="s">
        <v>221</v>
      </c>
      <c r="AY1" s="1" t="s">
        <v>222</v>
      </c>
      <c r="AZ1" s="1" t="s">
        <v>223</v>
      </c>
      <c r="BA1" s="1" t="s">
        <v>224</v>
      </c>
      <c r="BB1" s="1" t="s">
        <v>311</v>
      </c>
    </row>
    <row r="2" spans="1:54" x14ac:dyDescent="0.3">
      <c r="A2" s="1">
        <f>'GP Information'!E9</f>
        <v>0</v>
      </c>
      <c r="B2" s="1">
        <f>'GP Information'!E11</f>
        <v>0</v>
      </c>
      <c r="C2" s="1">
        <f>'GP Information'!E13</f>
        <v>0</v>
      </c>
      <c r="D2" s="1">
        <f>'GP Information'!E15</f>
        <v>0</v>
      </c>
      <c r="E2" s="1">
        <f>'GP Information'!E17</f>
        <v>0</v>
      </c>
      <c r="F2" s="1">
        <f>'GP Information'!E19</f>
        <v>0</v>
      </c>
      <c r="G2" s="1">
        <f>'GP Information'!E21</f>
        <v>0</v>
      </c>
      <c r="H2" s="1">
        <f>'GP Information'!E23</f>
        <v>0</v>
      </c>
      <c r="I2" s="1">
        <f>'GP Information'!E25</f>
        <v>0</v>
      </c>
      <c r="J2" s="2">
        <f>'GP Information'!E27</f>
        <v>0</v>
      </c>
      <c r="K2" s="1">
        <f>'GP Information'!E29</f>
        <v>0</v>
      </c>
      <c r="L2" s="1">
        <f>'GP Information'!E31</f>
        <v>0</v>
      </c>
      <c r="M2" s="169">
        <f>'GP Information'!E33</f>
        <v>0</v>
      </c>
      <c r="N2" s="169">
        <f>'GP Information'!E38</f>
        <v>0</v>
      </c>
      <c r="O2" s="169">
        <f>'GP Information'!O38</f>
        <v>0</v>
      </c>
      <c r="P2" s="169">
        <f>'GP Information'!E40</f>
        <v>0</v>
      </c>
      <c r="Q2" s="169">
        <f>'GP Information'!O40</f>
        <v>0</v>
      </c>
      <c r="R2" s="169">
        <f>'GP Information'!E42</f>
        <v>0</v>
      </c>
      <c r="S2" s="169">
        <f>'GP Information'!O42</f>
        <v>0</v>
      </c>
      <c r="T2" s="169">
        <f>'GP Information'!E44</f>
        <v>0</v>
      </c>
      <c r="U2" s="169">
        <f>'GP Information'!O44</f>
        <v>0</v>
      </c>
      <c r="V2" s="169">
        <f>'GP Information'!E46</f>
        <v>0</v>
      </c>
      <c r="W2" s="169">
        <f>'GP Information'!O46</f>
        <v>0</v>
      </c>
      <c r="X2" s="169">
        <f>'GP Information'!E48</f>
        <v>0</v>
      </c>
      <c r="Y2" s="169">
        <f>'GP Information'!O48</f>
        <v>0</v>
      </c>
      <c r="Z2" s="169">
        <f>'GP Information'!E50</f>
        <v>0</v>
      </c>
      <c r="AA2" s="169">
        <f>'GP Information'!E52</f>
        <v>0</v>
      </c>
      <c r="AB2" s="169">
        <f>'GP Information'!E54</f>
        <v>0</v>
      </c>
      <c r="AC2" s="1" t="str">
        <f>Availability!C6</f>
        <v>N/A</v>
      </c>
      <c r="AD2" s="1" t="str">
        <f>Availability!C8</f>
        <v>N/A</v>
      </c>
      <c r="AE2" s="1" t="str">
        <f>Availability!C9</f>
        <v>N/A</v>
      </c>
      <c r="AF2" s="1" t="str">
        <f>Availability!C10</f>
        <v>N/A</v>
      </c>
      <c r="AG2" s="1" t="str">
        <f>Availability!C11</f>
        <v>N/A</v>
      </c>
      <c r="AH2" s="1" t="str">
        <f>Availability!C12</f>
        <v>N/A</v>
      </c>
      <c r="AI2" s="1" t="str">
        <f>Availability!C13</f>
        <v>N/A</v>
      </c>
      <c r="AJ2" s="1">
        <f>VALUE(LEFT(Availability!$C$15,1))</f>
        <v>0</v>
      </c>
      <c r="AK2" s="1">
        <f>VALUE(LEFT(Availability!$C$16,1))</f>
        <v>0</v>
      </c>
      <c r="AL2" s="1">
        <f>VALUE(LEFT(Availability!$C$17,1))</f>
        <v>0</v>
      </c>
      <c r="AM2" s="1">
        <f>VALUE(LEFT(Availability!$C$18,1))</f>
        <v>0</v>
      </c>
      <c r="AN2" s="1">
        <f>VALUE(LEFT(Availability!J19,1))</f>
        <v>0</v>
      </c>
      <c r="AO2" s="1">
        <f>VALUE(LEFT(Availability!T19,1))</f>
        <v>0</v>
      </c>
      <c r="AP2" s="1">
        <f>VALUE(LEFT(Availability!AD19,1))</f>
        <v>0</v>
      </c>
      <c r="AQ2" s="1">
        <f>VALUE(LEFT(Availability!AN19,1))</f>
        <v>0</v>
      </c>
      <c r="AR2" s="1">
        <f>VALUE(LEFT(Availability!AX19,1))</f>
        <v>0</v>
      </c>
      <c r="AS2" s="1">
        <f>VALUE(LEFT(Availability!BH19,1))</f>
        <v>0</v>
      </c>
      <c r="AT2" s="1">
        <f>VALUE(LEFT(Availability!BR19,1))</f>
        <v>0</v>
      </c>
      <c r="AU2" s="1">
        <f>VALUE(LEFT(Availability!CB19,1))</f>
        <v>0</v>
      </c>
      <c r="AV2" s="1">
        <f>VALUE(LEFT(Availability!CV19,1))</f>
        <v>0</v>
      </c>
      <c r="AW2" s="1">
        <f>VALUE(LEFT(Availability!DF19,1))</f>
        <v>0</v>
      </c>
      <c r="AX2" s="1">
        <f>VALUE(LEFT(Availability!EY19,1))</f>
        <v>0</v>
      </c>
      <c r="AY2" s="1">
        <f>VALUE(LEFT(Availability!FI19,1))</f>
        <v>0</v>
      </c>
      <c r="AZ2" s="1">
        <f>VALUE(LEFT(Availability!FN19,1))</f>
        <v>0</v>
      </c>
      <c r="BA2" s="1">
        <f>VALUE(LEFT(Availability!FS19,1))</f>
        <v>0</v>
      </c>
      <c r="BB2" s="1">
        <f>Summary!C22</f>
        <v>0</v>
      </c>
    </row>
    <row r="3" spans="1:54" x14ac:dyDescent="0.3">
      <c r="A3"/>
      <c r="B3"/>
      <c r="C3"/>
      <c r="D3"/>
      <c r="E3"/>
      <c r="F3"/>
      <c r="G3"/>
      <c r="H3"/>
      <c r="I3"/>
      <c r="J3"/>
      <c r="K3"/>
      <c r="L3"/>
      <c r="M3"/>
      <c r="N3"/>
      <c r="O3"/>
      <c r="P3"/>
      <c r="Q3"/>
      <c r="R3"/>
      <c r="S3"/>
      <c r="T3"/>
      <c r="U3"/>
      <c r="V3"/>
      <c r="W3"/>
      <c r="X3"/>
      <c r="Y3"/>
      <c r="Z3"/>
      <c r="AA3"/>
      <c r="AB3"/>
      <c r="AC3"/>
      <c r="AD3"/>
      <c r="AE3"/>
      <c r="AF3"/>
      <c r="AG3"/>
      <c r="AJ3"/>
    </row>
    <row r="4" spans="1:54" x14ac:dyDescent="0.3">
      <c r="A4"/>
      <c r="B4"/>
      <c r="C4"/>
      <c r="D4"/>
      <c r="E4"/>
      <c r="F4"/>
      <c r="G4"/>
      <c r="H4"/>
      <c r="I4"/>
      <c r="J4"/>
      <c r="K4"/>
      <c r="L4"/>
      <c r="M4"/>
      <c r="N4"/>
      <c r="O4"/>
      <c r="P4"/>
      <c r="Q4"/>
      <c r="R4"/>
      <c r="S4"/>
      <c r="T4"/>
      <c r="U4"/>
      <c r="V4"/>
      <c r="W4"/>
      <c r="X4"/>
      <c r="Y4"/>
      <c r="Z4"/>
      <c r="AA4"/>
      <c r="AB4"/>
      <c r="AC4"/>
      <c r="AD4"/>
      <c r="AE4"/>
      <c r="AF4"/>
      <c r="AG4"/>
      <c r="AJ4"/>
    </row>
    <row r="5" spans="1:54" x14ac:dyDescent="0.3">
      <c r="A5"/>
      <c r="B5"/>
      <c r="C5"/>
      <c r="D5"/>
      <c r="E5"/>
      <c r="F5"/>
      <c r="G5"/>
      <c r="H5"/>
      <c r="I5"/>
      <c r="J5"/>
      <c r="K5"/>
      <c r="L5"/>
      <c r="M5"/>
      <c r="N5"/>
      <c r="O5"/>
      <c r="P5"/>
      <c r="Q5"/>
      <c r="R5"/>
      <c r="S5"/>
      <c r="T5"/>
      <c r="U5"/>
      <c r="V5"/>
      <c r="W5"/>
      <c r="X5"/>
      <c r="Y5"/>
      <c r="Z5"/>
      <c r="AA5"/>
      <c r="AB5"/>
      <c r="AC5"/>
      <c r="AD5"/>
      <c r="AE5"/>
      <c r="AF5"/>
      <c r="AG5"/>
      <c r="AJ5"/>
    </row>
    <row r="6" spans="1:54" x14ac:dyDescent="0.3">
      <c r="A6"/>
      <c r="B6"/>
      <c r="C6"/>
      <c r="D6"/>
      <c r="E6"/>
      <c r="F6"/>
      <c r="G6"/>
      <c r="H6"/>
      <c r="I6"/>
      <c r="J6"/>
      <c r="K6"/>
      <c r="L6"/>
      <c r="M6"/>
      <c r="N6"/>
      <c r="O6"/>
      <c r="P6"/>
      <c r="Q6"/>
      <c r="R6"/>
      <c r="S6"/>
      <c r="T6"/>
      <c r="U6"/>
      <c r="V6"/>
      <c r="W6"/>
      <c r="X6"/>
      <c r="Y6"/>
      <c r="Z6"/>
      <c r="AA6"/>
      <c r="AB6"/>
      <c r="AC6"/>
      <c r="AD6"/>
      <c r="AE6"/>
      <c r="AF6"/>
      <c r="AG6"/>
      <c r="AJ6"/>
    </row>
    <row r="7" spans="1:54" x14ac:dyDescent="0.3">
      <c r="A7"/>
      <c r="B7"/>
      <c r="C7"/>
      <c r="D7"/>
      <c r="E7"/>
      <c r="F7"/>
      <c r="G7"/>
      <c r="H7"/>
      <c r="I7"/>
      <c r="J7"/>
      <c r="K7"/>
      <c r="L7"/>
      <c r="M7"/>
      <c r="N7"/>
      <c r="O7"/>
      <c r="P7"/>
      <c r="Q7"/>
      <c r="R7"/>
      <c r="S7"/>
      <c r="T7"/>
      <c r="U7"/>
      <c r="V7"/>
      <c r="W7"/>
      <c r="X7"/>
      <c r="Y7"/>
      <c r="Z7"/>
      <c r="AA7"/>
      <c r="AB7"/>
      <c r="AC7"/>
      <c r="AD7"/>
      <c r="AE7"/>
      <c r="AF7"/>
      <c r="AG7"/>
      <c r="AJ7"/>
    </row>
    <row r="8" spans="1:54" x14ac:dyDescent="0.3">
      <c r="A8"/>
      <c r="B8"/>
      <c r="C8"/>
      <c r="D8"/>
      <c r="E8"/>
      <c r="F8"/>
      <c r="G8"/>
      <c r="H8"/>
      <c r="I8"/>
      <c r="J8"/>
      <c r="K8"/>
      <c r="L8"/>
      <c r="M8"/>
      <c r="N8"/>
      <c r="O8"/>
      <c r="P8"/>
      <c r="Q8"/>
      <c r="R8"/>
      <c r="S8"/>
      <c r="T8"/>
      <c r="U8"/>
      <c r="V8"/>
      <c r="W8"/>
      <c r="X8"/>
      <c r="Y8"/>
      <c r="Z8"/>
      <c r="AA8"/>
      <c r="AB8"/>
      <c r="AC8"/>
      <c r="AD8"/>
      <c r="AE8"/>
      <c r="AF8"/>
      <c r="AG8"/>
      <c r="AJ8"/>
    </row>
    <row r="9" spans="1:54" x14ac:dyDescent="0.3">
      <c r="A9"/>
      <c r="B9"/>
      <c r="C9"/>
      <c r="D9"/>
      <c r="E9"/>
      <c r="F9"/>
      <c r="G9"/>
      <c r="H9"/>
      <c r="I9"/>
      <c r="J9"/>
      <c r="K9"/>
      <c r="L9"/>
      <c r="M9"/>
      <c r="N9"/>
      <c r="O9"/>
      <c r="P9"/>
      <c r="Q9"/>
      <c r="R9"/>
      <c r="S9"/>
      <c r="T9"/>
      <c r="U9"/>
      <c r="V9"/>
      <c r="W9"/>
      <c r="X9"/>
      <c r="Y9"/>
      <c r="Z9"/>
      <c r="AA9"/>
      <c r="AB9"/>
      <c r="AC9"/>
      <c r="AD9"/>
      <c r="AE9"/>
      <c r="AF9"/>
      <c r="AG9"/>
      <c r="AJ9"/>
    </row>
    <row r="10" spans="1:54" x14ac:dyDescent="0.3">
      <c r="A10"/>
      <c r="B10"/>
      <c r="C10"/>
      <c r="D10"/>
      <c r="E10"/>
      <c r="F10"/>
      <c r="G10"/>
      <c r="H10"/>
      <c r="I10"/>
      <c r="J10"/>
      <c r="K10"/>
      <c r="L10"/>
      <c r="M10"/>
      <c r="N10"/>
      <c r="O10"/>
      <c r="P10"/>
      <c r="Q10"/>
      <c r="R10"/>
      <c r="S10"/>
      <c r="T10"/>
      <c r="U10"/>
      <c r="V10"/>
      <c r="W10"/>
      <c r="X10"/>
      <c r="Y10"/>
      <c r="Z10"/>
      <c r="AA10"/>
      <c r="AB10"/>
      <c r="AC10"/>
      <c r="AD10"/>
      <c r="AE10"/>
      <c r="AF10"/>
      <c r="AG10"/>
      <c r="AJ10"/>
    </row>
    <row r="11" spans="1:54" x14ac:dyDescent="0.3">
      <c r="A11"/>
      <c r="B11"/>
      <c r="C11"/>
      <c r="D11"/>
      <c r="E11"/>
      <c r="F11"/>
      <c r="G11"/>
      <c r="H11"/>
      <c r="I11"/>
      <c r="J11"/>
      <c r="K11"/>
      <c r="L11"/>
      <c r="M11"/>
      <c r="N11"/>
      <c r="O11"/>
      <c r="P11"/>
      <c r="Q11"/>
      <c r="R11"/>
      <c r="S11"/>
      <c r="T11"/>
      <c r="U11"/>
      <c r="V11"/>
      <c r="W11"/>
      <c r="X11"/>
      <c r="Y11"/>
      <c r="Z11"/>
      <c r="AA11"/>
      <c r="AB11"/>
      <c r="AC11"/>
      <c r="AD11"/>
      <c r="AE11"/>
      <c r="AF11"/>
      <c r="AG11"/>
      <c r="AJ11"/>
    </row>
    <row r="12" spans="1:54" x14ac:dyDescent="0.3">
      <c r="A12"/>
      <c r="B12"/>
      <c r="C12"/>
      <c r="D12"/>
      <c r="E12"/>
      <c r="F12"/>
      <c r="G12"/>
      <c r="H12"/>
      <c r="I12"/>
      <c r="J12"/>
      <c r="K12"/>
      <c r="L12"/>
      <c r="M12"/>
      <c r="N12"/>
      <c r="O12"/>
      <c r="P12"/>
      <c r="Q12"/>
      <c r="R12"/>
      <c r="S12"/>
      <c r="T12"/>
      <c r="U12"/>
      <c r="V12"/>
      <c r="W12"/>
      <c r="X12"/>
      <c r="Y12"/>
      <c r="Z12"/>
      <c r="AA12"/>
      <c r="AB12"/>
      <c r="AC12"/>
      <c r="AD12"/>
      <c r="AE12"/>
      <c r="AF12"/>
      <c r="AG12"/>
      <c r="AJ12"/>
    </row>
    <row r="13" spans="1:54" x14ac:dyDescent="0.3">
      <c r="A13"/>
      <c r="B13"/>
      <c r="C13"/>
      <c r="D13"/>
      <c r="E13"/>
      <c r="F13"/>
      <c r="G13"/>
      <c r="H13"/>
      <c r="I13"/>
      <c r="J13"/>
      <c r="K13"/>
      <c r="L13"/>
      <c r="M13"/>
      <c r="N13"/>
      <c r="O13"/>
      <c r="P13"/>
      <c r="Q13"/>
      <c r="R13"/>
      <c r="S13"/>
      <c r="T13"/>
      <c r="U13"/>
      <c r="V13"/>
      <c r="W13"/>
      <c r="X13"/>
      <c r="Y13"/>
      <c r="Z13"/>
      <c r="AA13"/>
      <c r="AB13"/>
      <c r="AC13"/>
      <c r="AD13"/>
      <c r="AE13"/>
      <c r="AF13"/>
      <c r="AG13"/>
      <c r="AJ13"/>
    </row>
    <row r="14" spans="1:54" x14ac:dyDescent="0.3">
      <c r="A14"/>
      <c r="B14"/>
      <c r="C14"/>
      <c r="D14"/>
      <c r="E14"/>
      <c r="F14"/>
      <c r="G14"/>
      <c r="H14"/>
      <c r="I14"/>
      <c r="J14"/>
      <c r="K14"/>
      <c r="L14"/>
      <c r="M14"/>
      <c r="N14"/>
      <c r="O14"/>
      <c r="P14"/>
      <c r="Q14"/>
      <c r="R14"/>
      <c r="S14"/>
      <c r="T14"/>
      <c r="U14"/>
      <c r="V14"/>
      <c r="W14"/>
      <c r="X14"/>
      <c r="Y14"/>
      <c r="Z14"/>
      <c r="AA14"/>
      <c r="AB14"/>
      <c r="AC14"/>
      <c r="AD14"/>
      <c r="AE14"/>
      <c r="AF14"/>
      <c r="AG14"/>
      <c r="AJ14"/>
    </row>
    <row r="15" spans="1:54" x14ac:dyDescent="0.3">
      <c r="A15"/>
      <c r="B15"/>
      <c r="C15"/>
      <c r="D15"/>
      <c r="E15"/>
      <c r="F15"/>
      <c r="G15"/>
      <c r="H15"/>
      <c r="I15"/>
      <c r="J15"/>
      <c r="K15"/>
      <c r="L15"/>
      <c r="M15"/>
      <c r="N15"/>
      <c r="O15"/>
      <c r="P15"/>
      <c r="Q15"/>
      <c r="R15"/>
      <c r="S15"/>
      <c r="T15"/>
      <c r="U15"/>
      <c r="V15"/>
      <c r="W15"/>
      <c r="X15"/>
      <c r="Y15"/>
      <c r="Z15"/>
      <c r="AA15"/>
      <c r="AB15"/>
      <c r="AC15"/>
      <c r="AD15"/>
      <c r="AE15"/>
      <c r="AF15"/>
      <c r="AG15"/>
      <c r="AJ15"/>
    </row>
    <row r="16" spans="1:54" x14ac:dyDescent="0.3">
      <c r="A16"/>
      <c r="B16"/>
      <c r="C16"/>
      <c r="D16"/>
      <c r="E16"/>
      <c r="F16"/>
      <c r="G16"/>
      <c r="H16"/>
      <c r="I16"/>
      <c r="J16"/>
      <c r="K16"/>
      <c r="L16"/>
      <c r="M16"/>
      <c r="N16"/>
      <c r="O16"/>
      <c r="P16"/>
      <c r="Q16"/>
      <c r="R16"/>
      <c r="S16"/>
      <c r="T16"/>
      <c r="U16"/>
      <c r="V16"/>
      <c r="W16"/>
      <c r="X16"/>
      <c r="Y16"/>
      <c r="Z16"/>
      <c r="AA16"/>
      <c r="AB16"/>
      <c r="AC16"/>
      <c r="AD16"/>
      <c r="AE16"/>
      <c r="AF16"/>
      <c r="AG16"/>
      <c r="AJ16"/>
    </row>
    <row r="17" customFormat="1" x14ac:dyDescent="0.3"/>
    <row r="18" customFormat="1" x14ac:dyDescent="0.3"/>
    <row r="19" customFormat="1" x14ac:dyDescent="0.3"/>
    <row r="20" customFormat="1" x14ac:dyDescent="0.3"/>
  </sheetData>
  <sheetProtection selectLockedCells="1" selectUnlockedCell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1885-2FED-464A-84BE-59B7B9947A55}">
  <dimension ref="A1:E26"/>
  <sheetViews>
    <sheetView workbookViewId="0">
      <selection activeCell="D26" sqref="D26"/>
    </sheetView>
  </sheetViews>
  <sheetFormatPr defaultRowHeight="14.4" x14ac:dyDescent="0.3"/>
  <cols>
    <col min="2" max="2" width="22.5546875" customWidth="1"/>
  </cols>
  <sheetData>
    <row r="1" spans="1:5" x14ac:dyDescent="0.3">
      <c r="A1" t="s">
        <v>258</v>
      </c>
      <c r="B1" s="112" t="s">
        <v>244</v>
      </c>
      <c r="C1" s="112" t="s">
        <v>251</v>
      </c>
      <c r="D1" s="112" t="s">
        <v>245</v>
      </c>
      <c r="E1" s="112" t="s">
        <v>246</v>
      </c>
    </row>
    <row r="2" spans="1:5" x14ac:dyDescent="0.3">
      <c r="A2" t="str">
        <f>Availability!C6</f>
        <v>N/A</v>
      </c>
      <c r="B2" s="112" t="s">
        <v>95</v>
      </c>
      <c r="C2" s="112" t="str">
        <f>VLOOKUP($A2,'Data Validation'!E4:H7,2,FALSE)</f>
        <v/>
      </c>
      <c r="D2" s="112">
        <f>VLOOKUP($A2,'Data Validation'!E4:H7,4,FALSE)</f>
        <v>0</v>
      </c>
      <c r="E2" s="112" t="str">
        <f>VLOOKUP($A2,'Data Validation'!E4:H7,3,FALSE)</f>
        <v>N/A</v>
      </c>
    </row>
    <row r="3" spans="1:5" x14ac:dyDescent="0.3">
      <c r="A3" t="str">
        <f>Availability!C10</f>
        <v>N/A</v>
      </c>
      <c r="B3" s="112" t="s">
        <v>92</v>
      </c>
      <c r="C3" s="112" t="str">
        <f>VLOOKUP($A3,'Data Validation'!$O$4:$R$7,2,FALSE)</f>
        <v/>
      </c>
      <c r="D3" s="112">
        <f>VLOOKUP($A3,'Data Validation'!$O$4:$R$7,4,FALSE)</f>
        <v>0</v>
      </c>
      <c r="E3" s="112" t="str">
        <f>VLOOKUP($A3,'Data Validation'!$O$4:$R$7,3,FALSE)</f>
        <v>N/A</v>
      </c>
    </row>
    <row r="4" spans="1:5" x14ac:dyDescent="0.3">
      <c r="A4" t="str">
        <f>Availability!C8</f>
        <v>N/A</v>
      </c>
      <c r="B4" s="112" t="s">
        <v>94</v>
      </c>
      <c r="C4" s="112" t="str">
        <f>VLOOKUP($A4,'Data Validation'!$J$4:$M$7,2,FALSE)</f>
        <v/>
      </c>
      <c r="D4" s="112">
        <f>VLOOKUP($A4,'Data Validation'!$J$4:$M$7,4,FALSE)</f>
        <v>0</v>
      </c>
      <c r="E4" s="112" t="str">
        <f>VLOOKUP($A4,'Data Validation'!$J$4:$M$7,3,FALSE)</f>
        <v>N/A</v>
      </c>
    </row>
    <row r="5" spans="1:5" x14ac:dyDescent="0.3">
      <c r="A5" t="str">
        <f>Availability!C9</f>
        <v>N/A</v>
      </c>
      <c r="B5" s="112" t="s">
        <v>93</v>
      </c>
      <c r="C5" s="112" t="str">
        <f>VLOOKUP($A5,'Data Validation'!$J$10:$M$13,2,FALSE)</f>
        <v/>
      </c>
      <c r="D5" s="112">
        <f>VLOOKUP($A5,'Data Validation'!$J$10:$M$13,4,FALSE)</f>
        <v>0</v>
      </c>
      <c r="E5" s="112" t="str">
        <f>VLOOKUP($A5,'Data Validation'!$J$10:$M$13,3,FALSE)</f>
        <v>N/A</v>
      </c>
    </row>
    <row r="6" spans="1:5" x14ac:dyDescent="0.3">
      <c r="A6" t="str">
        <f>Availability!C11</f>
        <v>N/A</v>
      </c>
      <c r="B6" s="112" t="s">
        <v>91</v>
      </c>
      <c r="C6" s="112" t="str">
        <f>VLOOKUP($A6,'Data Validation'!$O$10:$R$13,2,FALSE)</f>
        <v/>
      </c>
      <c r="D6" s="112">
        <f>VLOOKUP($A6,'Data Validation'!$O$10:$R$13,4,FALSE)</f>
        <v>0</v>
      </c>
      <c r="E6" s="112" t="str">
        <f>VLOOKUP($A6,'Data Validation'!$O$10:$R$13,3,FALSE)</f>
        <v>N/A</v>
      </c>
    </row>
    <row r="7" spans="1:5" x14ac:dyDescent="0.3">
      <c r="A7" t="str">
        <f>Availability!C12</f>
        <v>N/A</v>
      </c>
      <c r="B7" s="112" t="s">
        <v>228</v>
      </c>
      <c r="C7" s="112" t="str">
        <f>VLOOKUP($A7,'Data Validation'!$T$4:$W$7,2,FALSE)</f>
        <v/>
      </c>
      <c r="D7" s="112">
        <f>VLOOKUP($A7,'Data Validation'!$T$4:$W$7,4,FALSE)</f>
        <v>0</v>
      </c>
      <c r="E7" s="112" t="str">
        <f>VLOOKUP($A7,'Data Validation'!$T$4:$W$7,3,FALSE)</f>
        <v>N/A</v>
      </c>
    </row>
    <row r="8" spans="1:5" x14ac:dyDescent="0.3">
      <c r="A8" t="str">
        <f>Availability!C13</f>
        <v>N/A</v>
      </c>
      <c r="B8" s="112" t="s">
        <v>229</v>
      </c>
      <c r="C8" s="112" t="str">
        <f>VLOOKUP($A8,'Data Validation'!$T$10:$W$13,2,FALSE)</f>
        <v/>
      </c>
      <c r="D8" s="112">
        <f>VLOOKUP($A8,'Data Validation'!$T$10:$W$13,4,FALSE)</f>
        <v>0</v>
      </c>
      <c r="E8" s="112" t="str">
        <f>VLOOKUP($A8,'Data Validation'!$T$10:$W$13,3,FALSE)</f>
        <v>N/A</v>
      </c>
    </row>
    <row r="9" spans="1:5" x14ac:dyDescent="0.3">
      <c r="A9" t="str">
        <f>Availability!$C$15</f>
        <v>0 Students</v>
      </c>
      <c r="B9" s="112" t="s">
        <v>247</v>
      </c>
      <c r="C9" s="112" t="str">
        <f>VLOOKUP($B9,'Data Validation'!$E$11:$G$14,3,FALSE)</f>
        <v/>
      </c>
      <c r="D9" s="112">
        <f>VALUE(LEFT(A9,1))</f>
        <v>0</v>
      </c>
      <c r="E9" s="112" t="str">
        <f>VLOOKUP($B9,'Data Validation'!$E$11:$G$14,2,FALSE)</f>
        <v>28 Aug - 08 Sep, 27 Nov - 08 Dec, 26 Feb - 08 Mar and 08 Apr - 19 Apr</v>
      </c>
    </row>
    <row r="10" spans="1:5" x14ac:dyDescent="0.3">
      <c r="A10" t="str">
        <f>Availability!$C$16</f>
        <v>0 Students</v>
      </c>
      <c r="B10" s="112" t="s">
        <v>248</v>
      </c>
      <c r="C10" s="112" t="str">
        <f>VLOOKUP($B10,'Data Validation'!$E$11:$G$14,3,FALSE)</f>
        <v/>
      </c>
      <c r="D10" s="112">
        <f t="shared" ref="D10:D26" si="0">VALUE(LEFT(A10,1))</f>
        <v>0</v>
      </c>
      <c r="E10" s="112" t="str">
        <f>VLOOKUP($B10,'Data Validation'!$E$11:$G$14,2,FALSE)</f>
        <v>11 Sep - 22 Sep, 11 Dec - 22 Dec, 12 Feb - 23 Feb and 18 Mar - 29 Mar</v>
      </c>
    </row>
    <row r="11" spans="1:5" x14ac:dyDescent="0.3">
      <c r="A11" t="str">
        <f>Availability!$C$17</f>
        <v>0 Students</v>
      </c>
      <c r="B11" s="112" t="s">
        <v>249</v>
      </c>
      <c r="C11" s="112" t="str">
        <f>VLOOKUP($B11,'Data Validation'!$E$11:$G$14,3,FALSE)</f>
        <v/>
      </c>
      <c r="D11" s="112">
        <f t="shared" si="0"/>
        <v>0</v>
      </c>
      <c r="E11" s="112" t="str">
        <f>VLOOKUP($B11,'Data Validation'!$E$11:$G$14,2,FALSE)</f>
        <v>25 Sep - 6 Oct, 30 Oct - 10 Nov, 29 Jan - 09 Feb and 06 May - 17 May</v>
      </c>
    </row>
    <row r="12" spans="1:5" x14ac:dyDescent="0.3">
      <c r="A12" t="str">
        <f>Availability!$C$18</f>
        <v>0 Students</v>
      </c>
      <c r="B12" s="112" t="s">
        <v>250</v>
      </c>
      <c r="C12" s="112" t="str">
        <f>VLOOKUP($B12,'Data Validation'!$E$11:$G$14,3,FALSE)</f>
        <v/>
      </c>
      <c r="D12" s="112">
        <f t="shared" si="0"/>
        <v>0</v>
      </c>
      <c r="E12" s="112" t="str">
        <f>VLOOKUP($B12,'Data Validation'!$E$11:$G$14,2,FALSE)</f>
        <v>09 Oct - 20 Oct, 13 Nov - 24 Nov, 15 Jan - 26 Jan and 22 Apr - 03 May</v>
      </c>
    </row>
    <row r="13" spans="1:5" x14ac:dyDescent="0.3">
      <c r="A13" t="str">
        <f>Availability!J19</f>
        <v>0 Students</v>
      </c>
      <c r="B13" t="s">
        <v>348</v>
      </c>
      <c r="C13" s="112" t="str">
        <f>VLOOKUP($B13,'Data Validation'!$Y$10:$AA$23,3,FALSE)</f>
        <v/>
      </c>
      <c r="D13" s="112">
        <f t="shared" si="0"/>
        <v>0</v>
      </c>
      <c r="E13" s="112" t="str">
        <f>VLOOKUP($B13,'Data Validation'!$Y$10:$AA$23,2,FALSE)</f>
        <v>04 Sep - 15 Sep</v>
      </c>
    </row>
    <row r="14" spans="1:5" x14ac:dyDescent="0.3">
      <c r="A14" t="str">
        <f>Availability!T19</f>
        <v>0 Students</v>
      </c>
      <c r="B14" t="s">
        <v>349</v>
      </c>
      <c r="C14" s="112" t="str">
        <f>VLOOKUP($B14,'Data Validation'!$Y$10:$AA$23,3,FALSE)</f>
        <v/>
      </c>
      <c r="D14" s="112">
        <f t="shared" si="0"/>
        <v>0</v>
      </c>
      <c r="E14" s="112" t="str">
        <f>VLOOKUP($B14,'Data Validation'!$Y$10:$AA$23,2,FALSE)</f>
        <v>18 Sep - 29 Sep</v>
      </c>
    </row>
    <row r="15" spans="1:5" x14ac:dyDescent="0.3">
      <c r="A15" t="str">
        <f>Availability!AD19</f>
        <v>0 Students</v>
      </c>
      <c r="B15" t="s">
        <v>350</v>
      </c>
      <c r="C15" s="112" t="str">
        <f>VLOOKUP($B15,'Data Validation'!$Y$10:$AA$23,3,FALSE)</f>
        <v/>
      </c>
      <c r="D15" s="112">
        <f t="shared" si="0"/>
        <v>0</v>
      </c>
      <c r="E15" s="112" t="str">
        <f>VLOOKUP($B15,'Data Validation'!$Y$10:$AA$23,2,FALSE)</f>
        <v>02 Oct - 13 Oct</v>
      </c>
    </row>
    <row r="16" spans="1:5" x14ac:dyDescent="0.3">
      <c r="A16" t="str">
        <f>Availability!AN19</f>
        <v>0 Students</v>
      </c>
      <c r="B16" t="s">
        <v>351</v>
      </c>
      <c r="C16" s="112" t="str">
        <f>VLOOKUP($B16,'Data Validation'!$Y$10:$AA$23,3,FALSE)</f>
        <v/>
      </c>
      <c r="D16" s="112">
        <f t="shared" si="0"/>
        <v>0</v>
      </c>
      <c r="E16" s="112" t="str">
        <f>VLOOKUP($B16,'Data Validation'!$Y$10:$AA$23,2,FALSE)</f>
        <v>16 Oct - 27 Oct</v>
      </c>
    </row>
    <row r="17" spans="1:5" x14ac:dyDescent="0.3">
      <c r="A17" t="str">
        <f>Availability!AX19</f>
        <v>0 Students</v>
      </c>
      <c r="B17" t="s">
        <v>352</v>
      </c>
      <c r="C17" s="112" t="str">
        <f>VLOOKUP($B17,'Data Validation'!$Y$10:$AA$23,3,FALSE)</f>
        <v/>
      </c>
      <c r="D17" s="112">
        <f t="shared" si="0"/>
        <v>0</v>
      </c>
      <c r="E17" s="112" t="str">
        <f>VLOOKUP($B17,'Data Validation'!$Y$10:$AA$23,2,FALSE)</f>
        <v>30 Oct - 10 Nov</v>
      </c>
    </row>
    <row r="18" spans="1:5" x14ac:dyDescent="0.3">
      <c r="A18" t="str">
        <f>Availability!BH19</f>
        <v>0 Students</v>
      </c>
      <c r="B18" t="s">
        <v>353</v>
      </c>
      <c r="C18" s="112" t="str">
        <f>VLOOKUP($B18,'Data Validation'!$Y$10:$AA$23,3,FALSE)</f>
        <v/>
      </c>
      <c r="D18" s="112">
        <f t="shared" si="0"/>
        <v>0</v>
      </c>
      <c r="E18" s="112" t="str">
        <f>VLOOKUP($B18,'Data Validation'!$Y$10:$AA$23,2,FALSE)</f>
        <v>13 Nov - 24 Nov</v>
      </c>
    </row>
    <row r="19" spans="1:5" x14ac:dyDescent="0.3">
      <c r="A19" t="str">
        <f>Availability!BR19</f>
        <v>0 Students</v>
      </c>
      <c r="B19" t="s">
        <v>354</v>
      </c>
      <c r="C19" s="112" t="str">
        <f>VLOOKUP($B19,'Data Validation'!$Y$10:$AA$23,3,FALSE)</f>
        <v/>
      </c>
      <c r="D19" s="112">
        <f t="shared" si="0"/>
        <v>0</v>
      </c>
      <c r="E19" s="112" t="str">
        <f>VLOOKUP($B19,'Data Validation'!$Y$10:$AA$23,2,FALSE)</f>
        <v>27 Nov - 08 Dec</v>
      </c>
    </row>
    <row r="20" spans="1:5" x14ac:dyDescent="0.3">
      <c r="A20" t="str">
        <f>Availability!CB19</f>
        <v>0 Students</v>
      </c>
      <c r="B20" t="s">
        <v>355</v>
      </c>
      <c r="C20" s="112" t="str">
        <f>VLOOKUP($B20,'Data Validation'!$Y$10:$AA$23,3,FALSE)</f>
        <v/>
      </c>
      <c r="D20" s="112">
        <f t="shared" si="0"/>
        <v>0</v>
      </c>
      <c r="E20" s="112" t="str">
        <f>VLOOKUP($B20,'Data Validation'!$Y$10:$AA$23,2,FALSE)</f>
        <v>11 Dec - 22 Dec</v>
      </c>
    </row>
    <row r="21" spans="1:5" x14ac:dyDescent="0.3">
      <c r="A21" t="str">
        <f>Availability!CV19</f>
        <v>0 Students</v>
      </c>
      <c r="B21" t="s">
        <v>356</v>
      </c>
      <c r="C21" s="112" t="str">
        <f>VLOOKUP($B21,'Data Validation'!$Y$10:$AA$23,3,FALSE)</f>
        <v/>
      </c>
      <c r="D21" s="112">
        <f t="shared" si="0"/>
        <v>0</v>
      </c>
      <c r="E21" s="112" t="str">
        <f>VLOOKUP($B21,'Data Validation'!$Y$10:$AA$23,2,FALSE)</f>
        <v>08 Jan - 19 Jan</v>
      </c>
    </row>
    <row r="22" spans="1:5" x14ac:dyDescent="0.3">
      <c r="A22" t="str">
        <f>Availability!DF19</f>
        <v>0 Students</v>
      </c>
      <c r="B22" t="s">
        <v>357</v>
      </c>
      <c r="C22" s="112" t="str">
        <f>VLOOKUP($B22,'Data Validation'!$Y$10:$AA$23,3,FALSE)</f>
        <v/>
      </c>
      <c r="D22" s="112">
        <f t="shared" si="0"/>
        <v>0</v>
      </c>
      <c r="E22" s="112" t="str">
        <f>VLOOKUP($B22,'Data Validation'!$Y$10:$AA$23,2,FALSE)</f>
        <v>22 Jan - 02 Feb</v>
      </c>
    </row>
    <row r="23" spans="1:5" x14ac:dyDescent="0.3">
      <c r="A23" t="str">
        <f>Availability!EY19</f>
        <v>0 Students</v>
      </c>
      <c r="B23" s="1" t="s">
        <v>358</v>
      </c>
      <c r="C23" s="112" t="str">
        <f>VLOOKUP($B23,'Data Validation'!$Y$10:$AA$23,3,FALSE)</f>
        <v/>
      </c>
      <c r="D23" s="112">
        <f t="shared" si="0"/>
        <v>0</v>
      </c>
      <c r="E23" s="112" t="str">
        <f>VLOOKUP($B23,'Data Validation'!$Y$10:$AA$23,2,FALSE)</f>
        <v>25 Mar - 28 Mar</v>
      </c>
    </row>
    <row r="24" spans="1:5" x14ac:dyDescent="0.3">
      <c r="A24" t="str">
        <f>Availability!FI19</f>
        <v>0 Students</v>
      </c>
      <c r="B24" s="1" t="s">
        <v>359</v>
      </c>
      <c r="C24" s="112" t="str">
        <f>VLOOKUP($B24,'Data Validation'!$Y$10:$AA$23,3,FALSE)</f>
        <v/>
      </c>
      <c r="D24" s="112">
        <f t="shared" si="0"/>
        <v>0</v>
      </c>
      <c r="E24" s="112" t="str">
        <f>VLOOKUP($B24,'Data Validation'!$Y$10:$AA$23,2,FALSE)</f>
        <v>08 Apr - 11 Apr</v>
      </c>
    </row>
    <row r="25" spans="1:5" x14ac:dyDescent="0.3">
      <c r="A25" t="str">
        <f>Availability!FN19</f>
        <v>0 Students</v>
      </c>
      <c r="B25" s="1" t="s">
        <v>360</v>
      </c>
      <c r="C25" s="112" t="str">
        <f>VLOOKUP($B25,'Data Validation'!$Y$10:$AA$23,3,FALSE)</f>
        <v/>
      </c>
      <c r="D25" s="112">
        <f t="shared" si="0"/>
        <v>0</v>
      </c>
      <c r="E25" s="112" t="str">
        <f>VLOOKUP($B25,'Data Validation'!$Y$10:$AA$23,2,FALSE)</f>
        <v>15 Apr - 18 Apr</v>
      </c>
    </row>
    <row r="26" spans="1:5" x14ac:dyDescent="0.3">
      <c r="A26" t="str">
        <f>Availability!FS19</f>
        <v>0 Students</v>
      </c>
      <c r="B26" s="1" t="s">
        <v>361</v>
      </c>
      <c r="C26" s="112" t="str">
        <f>VLOOKUP($B26,'Data Validation'!$Y$10:$AA$23,3,FALSE)</f>
        <v/>
      </c>
      <c r="D26" s="112">
        <f t="shared" si="0"/>
        <v>0</v>
      </c>
      <c r="E26" s="112" t="str">
        <f>VLOOKUP($B26,'Data Validation'!$Y$10:$AA$23,2,FALSE)</f>
        <v>22 Apr - 25 Apr</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C23"/>
  <sheetViews>
    <sheetView topLeftCell="N1" workbookViewId="0">
      <selection activeCell="K13" sqref="K13"/>
    </sheetView>
  </sheetViews>
  <sheetFormatPr defaultRowHeight="14.4" x14ac:dyDescent="0.3"/>
  <cols>
    <col min="1" max="1" width="17.44140625" bestFit="1" customWidth="1"/>
    <col min="2" max="2" width="9.109375" customWidth="1"/>
    <col min="3" max="3" width="18.6640625" customWidth="1"/>
    <col min="5" max="5" width="24.88671875" bestFit="1" customWidth="1"/>
    <col min="6" max="6" width="24.88671875" customWidth="1"/>
    <col min="7" max="7" width="35.6640625" customWidth="1"/>
    <col min="8" max="8" width="24.88671875" customWidth="1"/>
    <col min="10" max="13" width="25.6640625" customWidth="1"/>
    <col min="15" max="16" width="22.109375" customWidth="1"/>
    <col min="17" max="17" width="44.109375" customWidth="1"/>
    <col min="18" max="18" width="22.109375" customWidth="1"/>
    <col min="20" max="20" width="18.44140625" style="1" bestFit="1" customWidth="1"/>
    <col min="21" max="23" width="18.44140625" style="1" customWidth="1"/>
    <col min="25" max="25" width="19.33203125" style="1" customWidth="1"/>
    <col min="26" max="26" width="16.44140625" style="1" customWidth="1"/>
    <col min="27" max="27" width="19.33203125" style="1" customWidth="1"/>
    <col min="28" max="28" width="9.109375" style="1"/>
    <col min="29" max="29" width="20.5546875" style="1" customWidth="1"/>
  </cols>
  <sheetData>
    <row r="1" spans="1:29" ht="18" x14ac:dyDescent="0.35">
      <c r="A1" s="422" t="s">
        <v>62</v>
      </c>
      <c r="B1" s="423"/>
      <c r="C1" s="423"/>
      <c r="E1" s="422" t="s">
        <v>65</v>
      </c>
      <c r="F1" s="422"/>
      <c r="G1" s="422"/>
      <c r="H1" s="422"/>
      <c r="I1" s="423"/>
      <c r="J1" s="423"/>
    </row>
    <row r="3" spans="1:29" x14ac:dyDescent="0.3">
      <c r="A3" t="s">
        <v>99</v>
      </c>
      <c r="C3" t="s">
        <v>98</v>
      </c>
      <c r="E3" t="s">
        <v>67</v>
      </c>
      <c r="F3" t="s">
        <v>252</v>
      </c>
      <c r="G3" t="s">
        <v>253</v>
      </c>
      <c r="H3" t="s">
        <v>259</v>
      </c>
      <c r="J3" t="s">
        <v>257</v>
      </c>
      <c r="K3" t="s">
        <v>252</v>
      </c>
      <c r="L3" t="s">
        <v>253</v>
      </c>
      <c r="M3" t="s">
        <v>259</v>
      </c>
      <c r="O3" t="s">
        <v>254</v>
      </c>
      <c r="P3" t="s">
        <v>252</v>
      </c>
      <c r="Q3" t="s">
        <v>253</v>
      </c>
      <c r="R3" t="s">
        <v>259</v>
      </c>
      <c r="T3" s="1" t="s">
        <v>225</v>
      </c>
      <c r="U3" s="1" t="s">
        <v>252</v>
      </c>
      <c r="V3" s="1" t="s">
        <v>253</v>
      </c>
      <c r="W3" s="1" t="s">
        <v>259</v>
      </c>
      <c r="Y3" s="1" t="s">
        <v>60</v>
      </c>
      <c r="AA3" s="1" t="s">
        <v>61</v>
      </c>
      <c r="AC3" s="1" t="s">
        <v>85</v>
      </c>
    </row>
    <row r="4" spans="1:29" x14ac:dyDescent="0.3">
      <c r="A4" t="s">
        <v>100</v>
      </c>
      <c r="C4" t="s">
        <v>105</v>
      </c>
      <c r="E4" t="s">
        <v>66</v>
      </c>
      <c r="F4" t="str">
        <f>""</f>
        <v/>
      </c>
      <c r="G4" t="s">
        <v>66</v>
      </c>
      <c r="H4">
        <v>0</v>
      </c>
      <c r="J4" t="s">
        <v>66</v>
      </c>
      <c r="K4" t="str">
        <f>""</f>
        <v/>
      </c>
      <c r="L4" t="s">
        <v>66</v>
      </c>
      <c r="M4">
        <v>0</v>
      </c>
      <c r="O4" t="s">
        <v>66</v>
      </c>
      <c r="P4" t="str">
        <f>""</f>
        <v/>
      </c>
      <c r="Q4" t="s">
        <v>66</v>
      </c>
      <c r="R4">
        <v>0</v>
      </c>
      <c r="T4" s="1" t="s">
        <v>66</v>
      </c>
      <c r="U4" t="str">
        <f>""</f>
        <v/>
      </c>
      <c r="V4" t="s">
        <v>66</v>
      </c>
      <c r="W4" s="1">
        <v>0</v>
      </c>
      <c r="Y4" s="1" t="s">
        <v>343</v>
      </c>
      <c r="AA4" s="1" t="s">
        <v>343</v>
      </c>
      <c r="AC4" s="1" t="s">
        <v>343</v>
      </c>
    </row>
    <row r="5" spans="1:29" x14ac:dyDescent="0.3">
      <c r="A5" t="s">
        <v>101</v>
      </c>
      <c r="C5" t="s">
        <v>106</v>
      </c>
      <c r="E5" t="s">
        <v>49</v>
      </c>
      <c r="F5" t="str">
        <f>IF('GP Information'!E38=0, "",'GP Information'!E38)</f>
        <v/>
      </c>
      <c r="G5" t="s">
        <v>344</v>
      </c>
      <c r="H5">
        <v>8</v>
      </c>
      <c r="J5" t="s">
        <v>45</v>
      </c>
      <c r="K5" t="str">
        <f>IF( 'GP Information'!E40=0,"", 'GP Information'!E40)</f>
        <v/>
      </c>
      <c r="L5" t="s">
        <v>271</v>
      </c>
      <c r="M5">
        <v>8</v>
      </c>
      <c r="O5" t="s">
        <v>49</v>
      </c>
      <c r="P5" t="str">
        <f>IF('GP Information'!E44=0,"",'GP Information'!E44)</f>
        <v/>
      </c>
      <c r="Q5" t="s">
        <v>261</v>
      </c>
      <c r="R5">
        <v>8</v>
      </c>
      <c r="T5" s="1" t="s">
        <v>366</v>
      </c>
      <c r="U5" s="1" t="str">
        <f>IF('GP Information'!E48=0,"",'GP Information'!E48)</f>
        <v/>
      </c>
      <c r="V5" s="1" t="s">
        <v>277</v>
      </c>
      <c r="W5" s="1">
        <v>6</v>
      </c>
      <c r="Y5" s="1" t="s">
        <v>342</v>
      </c>
      <c r="AA5" s="1" t="s">
        <v>342</v>
      </c>
      <c r="AC5" s="1" t="s">
        <v>342</v>
      </c>
    </row>
    <row r="6" spans="1:29" x14ac:dyDescent="0.3">
      <c r="A6" t="s">
        <v>102</v>
      </c>
      <c r="C6" t="s">
        <v>107</v>
      </c>
      <c r="E6" t="s">
        <v>47</v>
      </c>
      <c r="F6" t="str">
        <f>IF( 'GP Information'!O38=0, "",  'GP Information'!O38)</f>
        <v/>
      </c>
      <c r="G6" t="s">
        <v>262</v>
      </c>
      <c r="H6">
        <v>8</v>
      </c>
      <c r="J6" t="s">
        <v>46</v>
      </c>
      <c r="K6" t="str">
        <f>IF('GP Information'!O40=0,"",'GP Information'!O40)</f>
        <v/>
      </c>
      <c r="L6" t="s">
        <v>272</v>
      </c>
      <c r="M6">
        <v>8</v>
      </c>
      <c r="O6" t="s">
        <v>46</v>
      </c>
      <c r="P6" t="str">
        <f>IF('GP Information'!O44=0,"",'GP Information'!O44)</f>
        <v/>
      </c>
      <c r="Q6" t="s">
        <v>260</v>
      </c>
      <c r="R6">
        <v>8</v>
      </c>
      <c r="T6" s="1" t="s">
        <v>367</v>
      </c>
      <c r="U6" s="1" t="str">
        <f>IF('GP Information'!E48=0,"",'GP Information'!E48)</f>
        <v/>
      </c>
      <c r="V6" s="1" t="s">
        <v>278</v>
      </c>
      <c r="W6" s="1">
        <v>6</v>
      </c>
      <c r="Y6" s="1" t="s">
        <v>341</v>
      </c>
      <c r="AA6" s="1" t="s">
        <v>341</v>
      </c>
      <c r="AC6" s="1" t="s">
        <v>341</v>
      </c>
    </row>
    <row r="7" spans="1:29" x14ac:dyDescent="0.3">
      <c r="A7" t="s">
        <v>103</v>
      </c>
      <c r="C7" t="s">
        <v>108</v>
      </c>
      <c r="E7" t="s">
        <v>53</v>
      </c>
      <c r="F7" t="str">
        <f>IF(F5="",F6,IF(OR(F6="", F6=F5),F5,F5 &amp;" &amp; "&amp;F6))</f>
        <v/>
      </c>
      <c r="G7" t="s">
        <v>345</v>
      </c>
      <c r="H7">
        <v>8</v>
      </c>
      <c r="J7" t="s">
        <v>52</v>
      </c>
      <c r="K7" t="str">
        <f>IF(K5="",K6,IF(OR(K6="", K6=K5),K5,K5 &amp;" &amp; "&amp;K6))</f>
        <v/>
      </c>
      <c r="L7" t="s">
        <v>273</v>
      </c>
      <c r="M7">
        <v>8</v>
      </c>
      <c r="O7" t="s">
        <v>48</v>
      </c>
      <c r="P7" t="str">
        <f>IF(P5="",P6,IF(OR(P6="", P6=P5),P5,P5 &amp;" &amp; "&amp;P6))</f>
        <v/>
      </c>
      <c r="Q7" t="s">
        <v>263</v>
      </c>
      <c r="R7">
        <v>8</v>
      </c>
      <c r="T7" s="1" t="s">
        <v>368</v>
      </c>
      <c r="U7" s="1" t="str">
        <f>IF('GP Information'!E48=0,"",'GP Information'!E48)</f>
        <v/>
      </c>
      <c r="V7" s="1" t="s">
        <v>279</v>
      </c>
      <c r="W7" s="1">
        <v>6</v>
      </c>
      <c r="AA7" s="1" t="s">
        <v>372</v>
      </c>
    </row>
    <row r="8" spans="1:29" x14ac:dyDescent="0.3">
      <c r="A8" t="s">
        <v>104</v>
      </c>
      <c r="C8" t="s">
        <v>109</v>
      </c>
    </row>
    <row r="9" spans="1:29" x14ac:dyDescent="0.3">
      <c r="C9" t="s">
        <v>110</v>
      </c>
      <c r="J9" t="s">
        <v>256</v>
      </c>
      <c r="K9" t="s">
        <v>252</v>
      </c>
      <c r="L9" t="s">
        <v>253</v>
      </c>
      <c r="M9" t="s">
        <v>259</v>
      </c>
      <c r="O9" t="s">
        <v>255</v>
      </c>
      <c r="P9" t="s">
        <v>252</v>
      </c>
      <c r="Q9" t="s">
        <v>253</v>
      </c>
      <c r="R9" t="s">
        <v>259</v>
      </c>
      <c r="T9" s="1" t="s">
        <v>226</v>
      </c>
      <c r="U9" s="1" t="s">
        <v>252</v>
      </c>
      <c r="V9" s="1" t="s">
        <v>253</v>
      </c>
      <c r="W9" s="1" t="s">
        <v>259</v>
      </c>
      <c r="Y9" s="1" t="s">
        <v>288</v>
      </c>
      <c r="Z9" s="1" t="s">
        <v>253</v>
      </c>
      <c r="AA9" s="1" t="s">
        <v>251</v>
      </c>
    </row>
    <row r="10" spans="1:29" x14ac:dyDescent="0.3">
      <c r="C10" t="s">
        <v>111</v>
      </c>
      <c r="E10" t="s">
        <v>283</v>
      </c>
      <c r="F10" t="s">
        <v>253</v>
      </c>
      <c r="G10" t="s">
        <v>251</v>
      </c>
      <c r="J10" t="s">
        <v>66</v>
      </c>
      <c r="K10" t="str">
        <f>""</f>
        <v/>
      </c>
      <c r="L10" t="s">
        <v>66</v>
      </c>
      <c r="M10">
        <v>0</v>
      </c>
      <c r="O10" t="s">
        <v>66</v>
      </c>
      <c r="P10" t="str">
        <f>""</f>
        <v/>
      </c>
      <c r="Q10" t="s">
        <v>66</v>
      </c>
      <c r="R10">
        <v>0</v>
      </c>
      <c r="T10" s="1" t="s">
        <v>66</v>
      </c>
      <c r="U10" t="str">
        <f>""</f>
        <v/>
      </c>
      <c r="V10" t="s">
        <v>66</v>
      </c>
      <c r="W10" s="1">
        <v>0</v>
      </c>
      <c r="Y10" t="s">
        <v>348</v>
      </c>
      <c r="Z10" t="s">
        <v>289</v>
      </c>
      <c r="AA10" s="1" t="str">
        <f>IF('GP Information'!$E$52=0, "", 'GP Information'!$E$52)</f>
        <v/>
      </c>
      <c r="AB10"/>
      <c r="AC10"/>
    </row>
    <row r="11" spans="1:29" ht="28.8" x14ac:dyDescent="0.3">
      <c r="C11" t="s">
        <v>112</v>
      </c>
      <c r="E11" t="s">
        <v>247</v>
      </c>
      <c r="F11" t="s">
        <v>284</v>
      </c>
      <c r="G11" t="str">
        <f>IF('GP Information'!$E$50 = 0, "", 'GP Information'!$E$50)</f>
        <v/>
      </c>
      <c r="J11" t="s">
        <v>45</v>
      </c>
      <c r="K11" t="str">
        <f>IF('GP Information'!E42=0,"",'GP Information'!E42)</f>
        <v/>
      </c>
      <c r="L11" t="s">
        <v>275</v>
      </c>
      <c r="M11">
        <v>8</v>
      </c>
      <c r="O11" t="s">
        <v>49</v>
      </c>
      <c r="P11" t="str">
        <f>IF('GP Information'!E46=0,"",'GP Information'!E46)</f>
        <v/>
      </c>
      <c r="Q11" s="174" t="s">
        <v>268</v>
      </c>
      <c r="R11">
        <v>8</v>
      </c>
      <c r="T11" s="1" t="s">
        <v>369</v>
      </c>
      <c r="U11" s="1" t="str">
        <f>IF('GP Information'!O48=0,"",'GP Information'!O48)</f>
        <v/>
      </c>
      <c r="V11" s="1" t="s">
        <v>280</v>
      </c>
      <c r="W11" s="1">
        <v>6</v>
      </c>
      <c r="Y11" t="s">
        <v>349</v>
      </c>
      <c r="Z11" t="s">
        <v>290</v>
      </c>
      <c r="AA11" s="1" t="str">
        <f>IF('GP Information'!$E$52=0, "", 'GP Information'!$E$52)</f>
        <v/>
      </c>
      <c r="AB11"/>
      <c r="AC11"/>
    </row>
    <row r="12" spans="1:29" ht="28.8" x14ac:dyDescent="0.3">
      <c r="C12" t="s">
        <v>113</v>
      </c>
      <c r="E12" t="s">
        <v>248</v>
      </c>
      <c r="F12" t="s">
        <v>285</v>
      </c>
      <c r="G12" t="str">
        <f>IF('GP Information'!$E$50 = 0, "", 'GP Information'!$E$50)</f>
        <v/>
      </c>
      <c r="J12" t="s">
        <v>46</v>
      </c>
      <c r="K12" t="str">
        <f>IF('GP Information'!O42=0,"",'GP Information'!O42)</f>
        <v/>
      </c>
      <c r="L12" t="s">
        <v>274</v>
      </c>
      <c r="M12">
        <v>8</v>
      </c>
      <c r="O12" t="s">
        <v>46</v>
      </c>
      <c r="P12" t="str">
        <f>IF('GP Information'!O46=0,"",'GP Information'!O46)</f>
        <v/>
      </c>
      <c r="Q12" s="174" t="s">
        <v>269</v>
      </c>
      <c r="R12">
        <v>8</v>
      </c>
      <c r="T12" s="1" t="s">
        <v>370</v>
      </c>
      <c r="U12" s="1" t="str">
        <f>IF('GP Information'!O48=0,"",'GP Information'!O48)</f>
        <v/>
      </c>
      <c r="V12" s="1" t="s">
        <v>281</v>
      </c>
      <c r="W12" s="1">
        <v>6</v>
      </c>
      <c r="Y12" t="s">
        <v>350</v>
      </c>
      <c r="Z12" t="s">
        <v>291</v>
      </c>
      <c r="AA12" s="1" t="str">
        <f>IF('GP Information'!$E$52=0, "", 'GP Information'!$E$52)</f>
        <v/>
      </c>
      <c r="AB12"/>
      <c r="AC12"/>
    </row>
    <row r="13" spans="1:29" ht="57.6" x14ac:dyDescent="0.3">
      <c r="C13" t="s">
        <v>114</v>
      </c>
      <c r="E13" t="s">
        <v>249</v>
      </c>
      <c r="F13" t="s">
        <v>286</v>
      </c>
      <c r="G13" t="str">
        <f>IF('GP Information'!$E$50 = 0, "", 'GP Information'!$E$50)</f>
        <v/>
      </c>
      <c r="J13" t="s">
        <v>52</v>
      </c>
      <c r="K13" t="str">
        <f>IF(K11="",K12,IF(OR(K12="", K11=K12),K11,K11 &amp;" &amp; "&amp;K12))</f>
        <v/>
      </c>
      <c r="L13" t="s">
        <v>276</v>
      </c>
      <c r="M13">
        <v>8</v>
      </c>
      <c r="O13" t="s">
        <v>48</v>
      </c>
      <c r="P13" t="str">
        <f>IF(P11="",P12,IF(OR(P12="", P12=P11),P11,P11 &amp;" &amp; "&amp;P12))</f>
        <v/>
      </c>
      <c r="Q13" s="174" t="s">
        <v>270</v>
      </c>
      <c r="R13">
        <v>8</v>
      </c>
      <c r="T13" s="1" t="s">
        <v>371</v>
      </c>
      <c r="U13" s="1" t="str">
        <f>IF('GP Information'!O48=0,"",'GP Information'!O48)</f>
        <v/>
      </c>
      <c r="V13" s="175" t="s">
        <v>282</v>
      </c>
      <c r="W13" s="1">
        <v>6</v>
      </c>
      <c r="Y13" t="s">
        <v>351</v>
      </c>
      <c r="Z13" t="s">
        <v>292</v>
      </c>
      <c r="AA13" s="1" t="str">
        <f>IF('GP Information'!$E$52=0, "", 'GP Information'!$E$52)</f>
        <v/>
      </c>
      <c r="AB13"/>
      <c r="AC13"/>
    </row>
    <row r="14" spans="1:29" x14ac:dyDescent="0.3">
      <c r="C14" t="s">
        <v>115</v>
      </c>
      <c r="E14" t="s">
        <v>250</v>
      </c>
      <c r="F14" t="s">
        <v>287</v>
      </c>
      <c r="G14" t="str">
        <f>IF('GP Information'!$E$50 = 0, "", 'GP Information'!$E$50)</f>
        <v/>
      </c>
      <c r="T14"/>
      <c r="U14"/>
      <c r="V14"/>
      <c r="W14"/>
      <c r="Y14" t="s">
        <v>352</v>
      </c>
      <c r="Z14" t="s">
        <v>293</v>
      </c>
      <c r="AA14" s="1" t="str">
        <f>IF('GP Information'!$E$52=0, "", 'GP Information'!$E$52)</f>
        <v/>
      </c>
      <c r="AB14"/>
      <c r="AC14"/>
    </row>
    <row r="15" spans="1:29" x14ac:dyDescent="0.3">
      <c r="C15" t="s">
        <v>116</v>
      </c>
      <c r="T15"/>
      <c r="U15"/>
      <c r="V15"/>
      <c r="W15"/>
      <c r="Y15" t="s">
        <v>353</v>
      </c>
      <c r="Z15" s="1" t="s">
        <v>294</v>
      </c>
      <c r="AA15" s="1" t="str">
        <f>IF('GP Information'!$E$52=0, "", 'GP Information'!$E$52)</f>
        <v/>
      </c>
      <c r="AB15"/>
      <c r="AC15"/>
    </row>
    <row r="16" spans="1:29" x14ac:dyDescent="0.3">
      <c r="C16" t="s">
        <v>117</v>
      </c>
      <c r="T16"/>
      <c r="U16"/>
      <c r="V16"/>
      <c r="W16"/>
      <c r="Y16" t="s">
        <v>354</v>
      </c>
      <c r="Z16" t="s">
        <v>295</v>
      </c>
      <c r="AA16" s="1" t="str">
        <f>IF('GP Information'!$E$52=0, "", 'GP Information'!$E$52)</f>
        <v/>
      </c>
      <c r="AB16"/>
      <c r="AC16"/>
    </row>
    <row r="17" spans="3:29" x14ac:dyDescent="0.3">
      <c r="C17" t="s">
        <v>118</v>
      </c>
      <c r="T17"/>
      <c r="U17"/>
      <c r="V17"/>
      <c r="W17"/>
      <c r="Y17" t="s">
        <v>355</v>
      </c>
      <c r="Z17" t="s">
        <v>296</v>
      </c>
      <c r="AA17" s="1" t="str">
        <f>IF('GP Information'!$E$52=0, "", 'GP Information'!$E$52)</f>
        <v/>
      </c>
      <c r="AB17"/>
      <c r="AC17"/>
    </row>
    <row r="18" spans="3:29" x14ac:dyDescent="0.3">
      <c r="C18" t="s">
        <v>119</v>
      </c>
      <c r="T18"/>
      <c r="U18"/>
      <c r="V18"/>
      <c r="W18"/>
      <c r="Y18" t="s">
        <v>356</v>
      </c>
      <c r="Z18" t="s">
        <v>297</v>
      </c>
      <c r="AA18" s="1" t="str">
        <f>IF('GP Information'!$E$52=0, "", 'GP Information'!$E$52)</f>
        <v/>
      </c>
      <c r="AB18"/>
      <c r="AC18"/>
    </row>
    <row r="19" spans="3:29" x14ac:dyDescent="0.3">
      <c r="C19" t="s">
        <v>120</v>
      </c>
      <c r="T19"/>
      <c r="U19"/>
      <c r="V19"/>
      <c r="W19"/>
      <c r="Y19" t="s">
        <v>357</v>
      </c>
      <c r="Z19" t="s">
        <v>298</v>
      </c>
      <c r="AA19" s="1" t="str">
        <f>IF('GP Information'!$E$52=0, "", 'GP Information'!$E$52)</f>
        <v/>
      </c>
      <c r="AB19"/>
      <c r="AC19"/>
    </row>
    <row r="20" spans="3:29" x14ac:dyDescent="0.3">
      <c r="C20" t="s">
        <v>121</v>
      </c>
      <c r="Y20" s="1" t="s">
        <v>358</v>
      </c>
      <c r="Z20" s="1" t="s">
        <v>299</v>
      </c>
      <c r="AA20" s="1" t="str">
        <f>IF('GP Information'!$E$54=0, "", 'GP Information'!$E$54)</f>
        <v/>
      </c>
    </row>
    <row r="21" spans="3:29" x14ac:dyDescent="0.3">
      <c r="Y21" s="1" t="s">
        <v>359</v>
      </c>
      <c r="Z21" s="1" t="s">
        <v>300</v>
      </c>
      <c r="AA21" s="1" t="str">
        <f>IF('GP Information'!$E$54=0, "", 'GP Information'!$E$54)</f>
        <v/>
      </c>
    </row>
    <row r="22" spans="3:29" x14ac:dyDescent="0.3">
      <c r="Y22" s="1" t="s">
        <v>360</v>
      </c>
      <c r="Z22" s="1" t="s">
        <v>301</v>
      </c>
      <c r="AA22" s="1" t="str">
        <f>IF('GP Information'!$E$54=0, "", 'GP Information'!$E$54)</f>
        <v/>
      </c>
    </row>
    <row r="23" spans="3:29" x14ac:dyDescent="0.3">
      <c r="Y23" s="1" t="s">
        <v>361</v>
      </c>
      <c r="Z23" s="1" t="s">
        <v>302</v>
      </c>
      <c r="AA23" s="1" t="str">
        <f>IF('GP Information'!$E$54=0, "", 'GP Information'!$E$54)</f>
        <v/>
      </c>
    </row>
  </sheetData>
  <sheetProtection selectLockedCells="1" selectUnlockedCells="1"/>
  <mergeCells count="2">
    <mergeCell ref="A1:C1"/>
    <mergeCell ref="E1:J1"/>
  </mergeCells>
  <pageMargins left="0.7" right="0.7" top="0.75" bottom="0.75" header="0.3" footer="0.3"/>
  <pageSetup paperSize="9"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GP Information</vt:lpstr>
      <vt:lpstr>User Guide</vt:lpstr>
      <vt:lpstr>Availability</vt:lpstr>
      <vt:lpstr>Summary</vt:lpstr>
      <vt:lpstr>Admin Only</vt:lpstr>
      <vt:lpstr>SummaryData</vt:lpstr>
      <vt:lpstr>Data Validation</vt:lpstr>
      <vt:lpstr>Availability!FA</vt:lpstr>
      <vt:lpstr>Summary!Print_Area</vt:lpstr>
      <vt:lpstr>'User Guide'!Print_Area</vt:lpstr>
      <vt:lpstr>Availability!Print_Titles</vt:lpstr>
      <vt:lpstr>Availability!Yr_1_Family_Attachment</vt:lpstr>
    </vt:vector>
  </TitlesOfParts>
  <Company>Queens University Belfast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Paul Ross</cp:lastModifiedBy>
  <cp:lastPrinted>2023-02-16T16:19:53Z</cp:lastPrinted>
  <dcterms:created xsi:type="dcterms:W3CDTF">2018-04-18T10:21:11Z</dcterms:created>
  <dcterms:modified xsi:type="dcterms:W3CDTF">2023-02-20T08:56:29Z</dcterms:modified>
</cp:coreProperties>
</file>